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9095" windowHeight="1176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Лист1!$3:$5</definedName>
  </definedNames>
  <calcPr calcId="125725"/>
</workbook>
</file>

<file path=xl/calcChain.xml><?xml version="1.0" encoding="utf-8"?>
<calcChain xmlns="http://schemas.openxmlformats.org/spreadsheetml/2006/main">
  <c r="D16" i="1"/>
  <c r="E16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X16"/>
  <c r="Y16"/>
  <c r="Z16"/>
  <c r="AA16"/>
  <c r="AB16"/>
  <c r="AC16"/>
  <c r="AD16"/>
  <c r="AE16"/>
  <c r="AF16"/>
  <c r="AG16"/>
  <c r="AH16"/>
  <c r="AI16"/>
  <c r="K24"/>
  <c r="D34"/>
  <c r="E34" s="1"/>
  <c r="G34" l="1"/>
  <c r="I34" s="1"/>
  <c r="K34" s="1"/>
  <c r="F34"/>
  <c r="H34" s="1"/>
  <c r="J34" s="1"/>
  <c r="C54" l="1"/>
  <c r="C49"/>
  <c r="H42"/>
  <c r="G42"/>
  <c r="D37"/>
  <c r="E37" s="1"/>
  <c r="L32"/>
  <c r="K32"/>
  <c r="G32"/>
  <c r="D32"/>
  <c r="E12"/>
  <c r="D12"/>
  <c r="M8"/>
  <c r="H8"/>
  <c r="D8"/>
  <c r="D54"/>
  <c r="E54"/>
  <c r="F54"/>
  <c r="G54"/>
  <c r="H54"/>
  <c r="I54"/>
  <c r="J54"/>
  <c r="K54"/>
  <c r="L54"/>
  <c r="M54"/>
  <c r="N54"/>
  <c r="O54"/>
  <c r="P54"/>
  <c r="Q54"/>
  <c r="R54"/>
  <c r="S54"/>
  <c r="T54"/>
  <c r="U54"/>
  <c r="V54"/>
  <c r="W54"/>
  <c r="X54"/>
  <c r="Y54"/>
  <c r="Z54"/>
  <c r="AA54"/>
  <c r="AB54"/>
  <c r="AC54"/>
  <c r="AD54"/>
  <c r="AE54"/>
  <c r="AF54"/>
  <c r="AG54"/>
  <c r="AH54"/>
  <c r="AI54"/>
  <c r="D49"/>
  <c r="E49"/>
  <c r="F49"/>
  <c r="G49"/>
  <c r="H49"/>
  <c r="I49"/>
  <c r="J49"/>
  <c r="K49"/>
  <c r="L49"/>
  <c r="M49"/>
  <c r="N49"/>
  <c r="O49"/>
  <c r="P49"/>
  <c r="Q49"/>
  <c r="R49"/>
  <c r="S49"/>
  <c r="T49"/>
  <c r="U49"/>
  <c r="V49"/>
  <c r="W49"/>
  <c r="X49"/>
  <c r="Y49"/>
  <c r="Z49"/>
  <c r="AA49"/>
  <c r="AB49"/>
  <c r="AC49"/>
  <c r="AD49"/>
  <c r="AE49"/>
  <c r="AF49"/>
  <c r="AG49"/>
  <c r="AH49"/>
  <c r="AI49"/>
  <c r="G37" l="1"/>
  <c r="I37" s="1"/>
  <c r="K37" s="1"/>
  <c r="M37" s="1"/>
  <c r="O37" s="1"/>
  <c r="Q37" s="1"/>
  <c r="S37" s="1"/>
  <c r="U37" s="1"/>
  <c r="W37" s="1"/>
  <c r="Y37" s="1"/>
  <c r="AA37" s="1"/>
  <c r="AC37" s="1"/>
  <c r="AE37" s="1"/>
  <c r="AG37" s="1"/>
  <c r="AI37" s="1"/>
  <c r="F37"/>
  <c r="H37" s="1"/>
  <c r="J37" s="1"/>
  <c r="L37" s="1"/>
  <c r="N37" s="1"/>
  <c r="P37" s="1"/>
  <c r="R37" s="1"/>
  <c r="T37" s="1"/>
  <c r="V37" s="1"/>
  <c r="X37" s="1"/>
  <c r="Z37" s="1"/>
  <c r="AB37" s="1"/>
  <c r="AD37" s="1"/>
  <c r="AF37" s="1"/>
  <c r="AH37" s="1"/>
  <c r="AC42"/>
  <c r="AD42"/>
  <c r="AE42"/>
  <c r="AF42"/>
  <c r="AG42"/>
  <c r="AH42"/>
  <c r="AI42"/>
  <c r="Q42"/>
  <c r="R42"/>
  <c r="S42"/>
  <c r="T42"/>
  <c r="U42"/>
  <c r="V42"/>
  <c r="W42"/>
  <c r="X42"/>
  <c r="Y42"/>
  <c r="Z42"/>
  <c r="AA42"/>
  <c r="AB42"/>
  <c r="I42"/>
  <c r="J42"/>
  <c r="K42"/>
  <c r="L42"/>
  <c r="M42"/>
  <c r="N42"/>
  <c r="O42"/>
  <c r="P42"/>
  <c r="E42"/>
  <c r="F42"/>
  <c r="D42"/>
  <c r="AC32"/>
  <c r="AD32"/>
  <c r="AE32"/>
  <c r="AF32"/>
  <c r="AG32"/>
  <c r="AH32"/>
  <c r="AI32"/>
  <c r="Q32"/>
  <c r="R32"/>
  <c r="S32"/>
  <c r="T32"/>
  <c r="U32"/>
  <c r="V32"/>
  <c r="W32"/>
  <c r="X32"/>
  <c r="Y32"/>
  <c r="Z32"/>
  <c r="AA32"/>
  <c r="AB32"/>
  <c r="H32"/>
  <c r="I32"/>
  <c r="J32"/>
  <c r="M32"/>
  <c r="N32"/>
  <c r="O32"/>
  <c r="P32"/>
  <c r="E32"/>
  <c r="F32"/>
  <c r="AB28"/>
  <c r="AC28"/>
  <c r="AD28"/>
  <c r="AE28"/>
  <c r="AF28"/>
  <c r="AG28"/>
  <c r="AH28"/>
  <c r="AI28"/>
  <c r="Q28"/>
  <c r="R28"/>
  <c r="S28"/>
  <c r="T28"/>
  <c r="U28"/>
  <c r="V28"/>
  <c r="W28"/>
  <c r="X28"/>
  <c r="Y28"/>
  <c r="Z28"/>
  <c r="AA28"/>
  <c r="H28"/>
  <c r="I28"/>
  <c r="J28"/>
  <c r="K28"/>
  <c r="L28"/>
  <c r="M28"/>
  <c r="N28"/>
  <c r="O28"/>
  <c r="P28"/>
  <c r="G28"/>
  <c r="E28"/>
  <c r="F28"/>
  <c r="D28"/>
  <c r="Q24"/>
  <c r="R24"/>
  <c r="S24"/>
  <c r="T24"/>
  <c r="U24"/>
  <c r="V24"/>
  <c r="W24"/>
  <c r="X24"/>
  <c r="Y24"/>
  <c r="Z24"/>
  <c r="AA24"/>
  <c r="AB24"/>
  <c r="AC24"/>
  <c r="AD24"/>
  <c r="AE24"/>
  <c r="AF24"/>
  <c r="AG24"/>
  <c r="AH24"/>
  <c r="AI24"/>
  <c r="H24"/>
  <c r="I24"/>
  <c r="J24"/>
  <c r="L24"/>
  <c r="M24"/>
  <c r="N24"/>
  <c r="O24"/>
  <c r="P24"/>
  <c r="G24"/>
  <c r="E24"/>
  <c r="F24"/>
  <c r="D24"/>
  <c r="P20"/>
  <c r="Q20"/>
  <c r="R20"/>
  <c r="S20"/>
  <c r="T20"/>
  <c r="U20"/>
  <c r="V20"/>
  <c r="W20"/>
  <c r="X20"/>
  <c r="Y20"/>
  <c r="Z20"/>
  <c r="AA20"/>
  <c r="AB20"/>
  <c r="AC20"/>
  <c r="AD20"/>
  <c r="AE20"/>
  <c r="AF20"/>
  <c r="AG20"/>
  <c r="AH20"/>
  <c r="AI20"/>
  <c r="H20"/>
  <c r="I20"/>
  <c r="J20"/>
  <c r="K20"/>
  <c r="L20"/>
  <c r="M20"/>
  <c r="N20"/>
  <c r="O20"/>
  <c r="G20"/>
  <c r="E20"/>
  <c r="E13" s="1"/>
  <c r="F20"/>
  <c r="D20"/>
  <c r="AI8"/>
  <c r="AH8"/>
  <c r="AG8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L8"/>
  <c r="K8"/>
  <c r="J8"/>
  <c r="I8"/>
  <c r="G8"/>
  <c r="F8"/>
  <c r="E8"/>
  <c r="C12"/>
  <c r="L34" l="1"/>
  <c r="N34" s="1"/>
  <c r="P34" s="1"/>
  <c r="R34" s="1"/>
  <c r="T34" s="1"/>
  <c r="V34" s="1"/>
  <c r="X34" s="1"/>
  <c r="Z34" s="1"/>
  <c r="AB34" s="1"/>
  <c r="AD34" s="1"/>
  <c r="AF34" s="1"/>
  <c r="AH34" s="1"/>
  <c r="M34"/>
  <c r="O34" s="1"/>
  <c r="Q34" s="1"/>
  <c r="S34" s="1"/>
  <c r="U34" s="1"/>
  <c r="W34" s="1"/>
  <c r="Y34" s="1"/>
  <c r="AA34" s="1"/>
  <c r="AC34" s="1"/>
  <c r="AE34" s="1"/>
  <c r="AG34" s="1"/>
  <c r="AI34" s="1"/>
  <c r="D13"/>
  <c r="F12" l="1"/>
  <c r="H13" s="1"/>
  <c r="G12"/>
  <c r="I13" s="1"/>
  <c r="H12"/>
  <c r="J13" s="1"/>
  <c r="I12"/>
  <c r="K13" s="1"/>
  <c r="J12"/>
  <c r="L13" s="1"/>
  <c r="K12"/>
  <c r="M13" s="1"/>
  <c r="L12"/>
  <c r="N13" s="1"/>
  <c r="M12"/>
  <c r="O13" s="1"/>
  <c r="N12"/>
  <c r="P13" s="1"/>
  <c r="O12"/>
  <c r="Q13" s="1"/>
  <c r="P12"/>
  <c r="R13" s="1"/>
  <c r="Q12"/>
  <c r="S13" s="1"/>
  <c r="R12"/>
  <c r="T13" s="1"/>
  <c r="S12"/>
  <c r="U13" s="1"/>
  <c r="T12"/>
  <c r="V13" s="1"/>
  <c r="U12"/>
  <c r="W13" s="1"/>
  <c r="V12"/>
  <c r="X13" s="1"/>
  <c r="W12"/>
  <c r="Y13" s="1"/>
  <c r="X12"/>
  <c r="Z13" s="1"/>
  <c r="Y12"/>
  <c r="AA13" s="1"/>
  <c r="Z12"/>
  <c r="AB13" s="1"/>
  <c r="AA12"/>
  <c r="AC13" s="1"/>
  <c r="AB12"/>
  <c r="AD13" s="1"/>
  <c r="AC12"/>
  <c r="AE13" s="1"/>
  <c r="AD12"/>
  <c r="AF13" s="1"/>
  <c r="AE12"/>
  <c r="AG13" s="1"/>
  <c r="AF12"/>
  <c r="AH13" s="1"/>
  <c r="AG12"/>
  <c r="AI13" s="1"/>
  <c r="AH12"/>
  <c r="AI12"/>
  <c r="G13" l="1"/>
  <c r="F13"/>
</calcChain>
</file>

<file path=xl/sharedStrings.xml><?xml version="1.0" encoding="utf-8"?>
<sst xmlns="http://schemas.openxmlformats.org/spreadsheetml/2006/main" count="146" uniqueCount="83">
  <si>
    <t>Наименование показателя</t>
  </si>
  <si>
    <t>Единица измерения</t>
  </si>
  <si>
    <t>Отчет</t>
  </si>
  <si>
    <t>Оценка</t>
  </si>
  <si>
    <t>Прогноз</t>
  </si>
  <si>
    <t>2013 год</t>
  </si>
  <si>
    <t>2014 год</t>
  </si>
  <si>
    <t>2015 год</t>
  </si>
  <si>
    <t>2016 год</t>
  </si>
  <si>
    <t>2017 год</t>
  </si>
  <si>
    <t>Вариант 1</t>
  </si>
  <si>
    <t>Вариант 2</t>
  </si>
  <si>
    <t xml:space="preserve">Численность постоянного населения (среднегодовая) </t>
  </si>
  <si>
    <t>Коэффициент естественного прироста населения</t>
  </si>
  <si>
    <t>на 1000 человек населения</t>
  </si>
  <si>
    <t>Коэффициент миграционного прироста</t>
  </si>
  <si>
    <t>на 10 000 человек населения</t>
  </si>
  <si>
    <t xml:space="preserve">Индекс промышленного производства </t>
  </si>
  <si>
    <t>Индекс производства - РАЗДЕЛ C: Добыча полезных ископаемых</t>
  </si>
  <si>
    <t>2018 год</t>
  </si>
  <si>
    <t>Демографические показатели</t>
  </si>
  <si>
    <t>человек</t>
  </si>
  <si>
    <t>% к предыдущему году</t>
  </si>
  <si>
    <t>Раздел C Добыча полезных ископаемых</t>
  </si>
  <si>
    <t>тыс.рублей</t>
  </si>
  <si>
    <t>Раздел D Обрабатывающие производства</t>
  </si>
  <si>
    <t>Раздел E Производство и распределение электроэнергии, газа и воды</t>
  </si>
  <si>
    <t>Индекс производства - РАЗДЕЛ D: Обрабатывающие производства</t>
  </si>
  <si>
    <t>Объем отгруженных товаров собственного производства, выполненных работ и услуг собственными силами - РАЗДЕЛ E: Производство и распределение электроэнергии, газа и воды</t>
  </si>
  <si>
    <t>Индекс производства - РАЗДЕЛ E: Производство и распределение электроэнергии, газа и воды</t>
  </si>
  <si>
    <t>2019 год</t>
  </si>
  <si>
    <t>2020 год</t>
  </si>
  <si>
    <t>2021 год</t>
  </si>
  <si>
    <t>2022 год</t>
  </si>
  <si>
    <t>2023 год</t>
  </si>
  <si>
    <t>2024 год</t>
  </si>
  <si>
    <t>2025 год</t>
  </si>
  <si>
    <t>2026 год</t>
  </si>
  <si>
    <t>2027 год</t>
  </si>
  <si>
    <t>2028 год</t>
  </si>
  <si>
    <t>2029 год</t>
  </si>
  <si>
    <t>2030 год</t>
  </si>
  <si>
    <t>Индекс-дефлятор</t>
  </si>
  <si>
    <t>Индекс-дефлятор - РАЗДЕЛ C: Добыча полезных ископаемых</t>
  </si>
  <si>
    <t>Индекс-дефлятор - РАЗДЕЛ D: Обрабатывающие производства</t>
  </si>
  <si>
    <t>Индекс-дефлятор - РАЗДЕЛ E: Производство и распределение электроэнергии, газа и воды</t>
  </si>
  <si>
    <t>Индекс производства продукции сельского хозяйства</t>
  </si>
  <si>
    <t>Сельское хозяйство</t>
  </si>
  <si>
    <t>%</t>
  </si>
  <si>
    <t>Строительство</t>
  </si>
  <si>
    <t>кв. м. в общей площади</t>
  </si>
  <si>
    <t>Темп роста численности постоянного населения (среднегодового)</t>
  </si>
  <si>
    <t xml:space="preserve">Ввод в эксплуатацию жилых домов за счет всех источников финансирования </t>
  </si>
  <si>
    <t>Темп роста ввода в эксплуатацию жилых домов</t>
  </si>
  <si>
    <t>% к предыдущему периоду</t>
  </si>
  <si>
    <t>Потребительский рынок</t>
  </si>
  <si>
    <t>Индекс физического объема оборота розничной торговли</t>
  </si>
  <si>
    <t xml:space="preserve">Объем платных услуг населению </t>
  </si>
  <si>
    <t>Индекс физического объема платных услуг населению</t>
  </si>
  <si>
    <t>Индекс физического объема инвестиций в основной капитал</t>
  </si>
  <si>
    <t>Инвестиции</t>
  </si>
  <si>
    <t xml:space="preserve">Инвестиции в основной капитал по полному кругу организаций </t>
  </si>
  <si>
    <t>Финансы</t>
  </si>
  <si>
    <t>тыс. рублей</t>
  </si>
  <si>
    <t>Прибыль прибыльных организаций</t>
  </si>
  <si>
    <t>Денежные доходы населения</t>
  </si>
  <si>
    <t xml:space="preserve">Среднедушевые денежные доходы (в месяц) </t>
  </si>
  <si>
    <t>Расходы населения</t>
  </si>
  <si>
    <t>Денежные доходы и расходы населения</t>
  </si>
  <si>
    <t>Численность экономически активного населения</t>
  </si>
  <si>
    <t>Уровень безработицы (по методологии МОТ)</t>
  </si>
  <si>
    <t>Численность безработных (по методологии МОТ)</t>
  </si>
  <si>
    <t>Фонд начисленной заработной платы всех работников</t>
  </si>
  <si>
    <t>Оборот розничной торговли</t>
  </si>
  <si>
    <t>Промышленность</t>
  </si>
  <si>
    <t>Отгружено товаров собственного производства, выполненных работ и услуг собственными силами - РАЗДЕЛ C: Добыча полезных ископаемых</t>
  </si>
  <si>
    <t>Отгружено товаров собственного производства, выполненных работ и услуг собственными силами - РАЗДЕЛ D: Обрабатывающие производства</t>
  </si>
  <si>
    <t>Стоимость произведенной продукции сельского хоязйства</t>
  </si>
  <si>
    <t>Баланс труда</t>
  </si>
  <si>
    <t>Среднегодовая численность занятых в экономике (включая лиц, занятых в личном подсобном хозяйстве)</t>
  </si>
  <si>
    <r>
      <t xml:space="preserve">Основные показатели прогноза социально-экономического развития муниципального образования на долгосрочный период  </t>
    </r>
    <r>
      <rPr>
        <b/>
        <sz val="12"/>
        <color rgb="FFFFFF00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НАГОРСКИЙ РАЙОН</t>
    </r>
  </si>
  <si>
    <t xml:space="preserve"> </t>
  </si>
  <si>
    <t>Отгружено товаров собственного производства, выполненных работ и услуг собственными силами по полному кругу организаций (+E)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</si>
</sst>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2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FFFF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1" xfId="0" applyFont="1" applyFill="1" applyBorder="1" applyAlignment="1" applyProtection="1">
      <alignment horizontal="center" vertical="center" wrapText="1"/>
    </xf>
    <xf numFmtId="0" fontId="3" fillId="0" borderId="0" xfId="0" applyFont="1"/>
    <xf numFmtId="0" fontId="1" fillId="0" borderId="1" xfId="0" applyFont="1" applyFill="1" applyBorder="1" applyAlignment="1" applyProtection="1">
      <alignment horizontal="centerContinuous" vertical="center" wrapText="1"/>
    </xf>
    <xf numFmtId="0" fontId="4" fillId="0" borderId="1" xfId="0" applyFont="1" applyFill="1" applyBorder="1" applyAlignment="1" applyProtection="1">
      <alignment horizontal="left" vertical="center" wrapText="1" shrinkToFit="1"/>
    </xf>
    <xf numFmtId="0" fontId="5" fillId="0" borderId="1" xfId="0" applyFont="1" applyFill="1" applyBorder="1" applyAlignment="1" applyProtection="1">
      <alignment horizontal="center" vertical="center" wrapText="1"/>
    </xf>
    <xf numFmtId="4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left" vertical="center" wrapText="1" shrinkToFit="1"/>
    </xf>
    <xf numFmtId="4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</xf>
    <xf numFmtId="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5" fillId="2" borderId="1" xfId="0" applyNumberFormat="1" applyFont="1" applyFill="1" applyBorder="1" applyAlignment="1" applyProtection="1">
      <alignment horizontal="center" vertical="center" wrapText="1"/>
    </xf>
    <xf numFmtId="4" fontId="6" fillId="2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0" xfId="0" applyFont="1"/>
    <xf numFmtId="164" fontId="1" fillId="0" borderId="1" xfId="0" applyNumberFormat="1" applyFont="1" applyFill="1" applyBorder="1" applyAlignment="1" applyProtection="1">
      <alignment horizontal="right" vertical="center"/>
    </xf>
    <xf numFmtId="0" fontId="1" fillId="0" borderId="1" xfId="0" applyFont="1" applyFill="1" applyBorder="1" applyAlignment="1" applyProtection="1">
      <alignment horizontal="left" vertical="center" wrapText="1" shrinkToFit="1"/>
    </xf>
    <xf numFmtId="165" fontId="1" fillId="0" borderId="1" xfId="0" applyNumberFormat="1" applyFont="1" applyFill="1" applyBorder="1" applyAlignment="1" applyProtection="1">
      <alignment vertical="center"/>
    </xf>
    <xf numFmtId="165" fontId="1" fillId="0" borderId="1" xfId="0" applyNumberFormat="1" applyFont="1" applyFill="1" applyBorder="1" applyAlignment="1" applyProtection="1">
      <alignment horizontal="right" vertical="center"/>
    </xf>
    <xf numFmtId="165" fontId="1" fillId="0" borderId="4" xfId="0" applyNumberFormat="1" applyFont="1" applyFill="1" applyBorder="1" applyAlignment="1" applyProtection="1">
      <alignment horizontal="right" vertical="center"/>
    </xf>
    <xf numFmtId="0" fontId="2" fillId="3" borderId="1" xfId="0" applyFont="1" applyFill="1" applyBorder="1" applyAlignment="1" applyProtection="1">
      <alignment horizontal="center" vertical="center" wrapText="1"/>
    </xf>
    <xf numFmtId="4" fontId="5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3" borderId="1" xfId="0" applyNumberFormat="1" applyFont="1" applyFill="1" applyBorder="1" applyAlignment="1" applyProtection="1">
      <alignment horizontal="right" vertical="center"/>
    </xf>
    <xf numFmtId="4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165" fontId="1" fillId="3" borderId="1" xfId="0" applyNumberFormat="1" applyFont="1" applyFill="1" applyBorder="1" applyAlignment="1" applyProtection="1">
      <alignment vertical="center"/>
    </xf>
    <xf numFmtId="4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4" fontId="6" fillId="3" borderId="1" xfId="0" applyNumberFormat="1" applyFont="1" applyFill="1" applyBorder="1" applyAlignment="1" applyProtection="1">
      <alignment horizontal="center" vertical="center" wrapText="1"/>
    </xf>
    <xf numFmtId="4" fontId="5" fillId="3" borderId="1" xfId="0" applyNumberFormat="1" applyFont="1" applyFill="1" applyBorder="1" applyAlignment="1" applyProtection="1">
      <alignment horizontal="center" vertical="center" wrapText="1"/>
    </xf>
    <xf numFmtId="165" fontId="1" fillId="3" borderId="1" xfId="0" applyNumberFormat="1" applyFont="1" applyFill="1" applyBorder="1" applyAlignment="1" applyProtection="1">
      <alignment horizontal="right" vertical="center"/>
    </xf>
    <xf numFmtId="165" fontId="1" fillId="3" borderId="4" xfId="0" applyNumberFormat="1" applyFont="1" applyFill="1" applyBorder="1" applyAlignment="1" applyProtection="1">
      <alignment horizontal="right" vertical="center"/>
    </xf>
    <xf numFmtId="0" fontId="2" fillId="4" borderId="1" xfId="0" applyFont="1" applyFill="1" applyBorder="1" applyAlignment="1" applyProtection="1">
      <alignment horizontal="center" vertical="center" wrapText="1"/>
    </xf>
    <xf numFmtId="4" fontId="5" fillId="4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4" borderId="1" xfId="0" applyNumberFormat="1" applyFont="1" applyFill="1" applyBorder="1" applyAlignment="1" applyProtection="1">
      <alignment horizontal="right" vertical="center"/>
    </xf>
    <xf numFmtId="4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165" fontId="1" fillId="4" borderId="1" xfId="0" applyNumberFormat="1" applyFont="1" applyFill="1" applyBorder="1" applyAlignment="1" applyProtection="1">
      <alignment vertical="center"/>
    </xf>
    <xf numFmtId="4" fontId="6" fillId="4" borderId="1" xfId="0" applyNumberFormat="1" applyFont="1" applyFill="1" applyBorder="1" applyAlignment="1" applyProtection="1">
      <alignment horizontal="center" vertical="center" wrapText="1"/>
      <protection locked="0"/>
    </xf>
    <xf numFmtId="4" fontId="6" fillId="4" borderId="1" xfId="0" applyNumberFormat="1" applyFont="1" applyFill="1" applyBorder="1" applyAlignment="1" applyProtection="1">
      <alignment horizontal="center" vertical="center" wrapText="1"/>
    </xf>
    <xf numFmtId="4" fontId="5" fillId="4" borderId="1" xfId="0" applyNumberFormat="1" applyFont="1" applyFill="1" applyBorder="1" applyAlignment="1" applyProtection="1">
      <alignment horizontal="center" vertical="center" wrapText="1"/>
    </xf>
    <xf numFmtId="165" fontId="1" fillId="4" borderId="1" xfId="0" applyNumberFormat="1" applyFont="1" applyFill="1" applyBorder="1" applyAlignment="1" applyProtection="1">
      <alignment horizontal="right" vertical="center"/>
    </xf>
    <xf numFmtId="165" fontId="1" fillId="4" borderId="4" xfId="0" applyNumberFormat="1" applyFont="1" applyFill="1" applyBorder="1" applyAlignment="1" applyProtection="1">
      <alignment horizontal="right" vertical="center"/>
    </xf>
    <xf numFmtId="0" fontId="2" fillId="5" borderId="1" xfId="0" applyFont="1" applyFill="1" applyBorder="1" applyAlignment="1" applyProtection="1">
      <alignment horizontal="center" vertical="center" wrapText="1"/>
    </xf>
    <xf numFmtId="4" fontId="5" fillId="5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5" borderId="1" xfId="0" applyNumberFormat="1" applyFont="1" applyFill="1" applyBorder="1" applyAlignment="1" applyProtection="1">
      <alignment horizontal="right" vertical="center"/>
    </xf>
    <xf numFmtId="4" fontId="1" fillId="5" borderId="1" xfId="0" applyNumberFormat="1" applyFont="1" applyFill="1" applyBorder="1" applyAlignment="1" applyProtection="1">
      <alignment horizontal="center" vertical="center" wrapText="1"/>
      <protection locked="0"/>
    </xf>
    <xf numFmtId="165" fontId="1" fillId="5" borderId="1" xfId="0" applyNumberFormat="1" applyFont="1" applyFill="1" applyBorder="1" applyAlignment="1" applyProtection="1">
      <alignment vertical="center"/>
    </xf>
    <xf numFmtId="4" fontId="6" fillId="5" borderId="1" xfId="0" applyNumberFormat="1" applyFont="1" applyFill="1" applyBorder="1" applyAlignment="1" applyProtection="1">
      <alignment horizontal="center" vertical="center" wrapText="1"/>
      <protection locked="0"/>
    </xf>
    <xf numFmtId="4" fontId="6" fillId="5" borderId="1" xfId="0" applyNumberFormat="1" applyFont="1" applyFill="1" applyBorder="1" applyAlignment="1" applyProtection="1">
      <alignment horizontal="center" vertical="center" wrapText="1"/>
    </xf>
    <xf numFmtId="4" fontId="5" fillId="5" borderId="1" xfId="0" applyNumberFormat="1" applyFont="1" applyFill="1" applyBorder="1" applyAlignment="1" applyProtection="1">
      <alignment horizontal="center" vertical="center" wrapText="1"/>
    </xf>
    <xf numFmtId="165" fontId="1" fillId="5" borderId="1" xfId="0" applyNumberFormat="1" applyFont="1" applyFill="1" applyBorder="1" applyAlignment="1" applyProtection="1">
      <alignment horizontal="right" vertical="center"/>
    </xf>
    <xf numFmtId="165" fontId="1" fillId="5" borderId="4" xfId="0" applyNumberFormat="1" applyFont="1" applyFill="1" applyBorder="1" applyAlignment="1" applyProtection="1">
      <alignment horizontal="right" vertical="center"/>
    </xf>
    <xf numFmtId="0" fontId="5" fillId="4" borderId="1" xfId="0" applyFont="1" applyFill="1" applyBorder="1" applyAlignment="1" applyProtection="1">
      <alignment horizontal="center" vertical="center" wrapText="1"/>
    </xf>
    <xf numFmtId="2" fontId="5" fillId="4" borderId="1" xfId="0" applyNumberFormat="1" applyFont="1" applyFill="1" applyBorder="1" applyAlignment="1" applyProtection="1">
      <alignment horizontal="center" vertical="center" wrapText="1"/>
    </xf>
    <xf numFmtId="0" fontId="11" fillId="0" borderId="0" xfId="0" applyFont="1"/>
    <xf numFmtId="0" fontId="3" fillId="0" borderId="0" xfId="0" applyFont="1"/>
    <xf numFmtId="0" fontId="1" fillId="0" borderId="1" xfId="0" applyFont="1" applyFill="1" applyBorder="1" applyAlignment="1" applyProtection="1">
      <alignment horizontal="center" vertical="center" wrapText="1"/>
    </xf>
    <xf numFmtId="0" fontId="8" fillId="0" borderId="0" xfId="0" applyFont="1" applyAlignment="1">
      <alignment horizontal="center"/>
    </xf>
    <xf numFmtId="0" fontId="1" fillId="0" borderId="2" xfId="0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/>
    </xf>
    <xf numFmtId="0" fontId="1" fillId="4" borderId="1" xfId="0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1"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67"/>
  <sheetViews>
    <sheetView tabSelected="1" zoomScale="90" zoomScaleNormal="90" workbookViewId="0">
      <pane xSplit="2" ySplit="5" topLeftCell="C42" activePane="bottomRight" state="frozen"/>
      <selection pane="topRight" activeCell="C1" sqref="C1"/>
      <selection pane="bottomLeft" activeCell="A6" sqref="A6"/>
      <selection pane="bottomRight" activeCell="B56" sqref="B56"/>
    </sheetView>
  </sheetViews>
  <sheetFormatPr defaultRowHeight="15"/>
  <cols>
    <col min="1" max="1" width="51.85546875" style="2" customWidth="1"/>
    <col min="2" max="2" width="17.85546875" style="2" customWidth="1"/>
    <col min="3" max="3" width="12.42578125" style="2" customWidth="1"/>
    <col min="4" max="4" width="11.5703125" style="2" customWidth="1"/>
    <col min="5" max="5" width="12.42578125" style="2" customWidth="1"/>
    <col min="6" max="6" width="11.28515625" style="2" customWidth="1"/>
    <col min="7" max="7" width="11.140625" style="2" customWidth="1"/>
    <col min="8" max="8" width="11" style="2" customWidth="1"/>
    <col min="9" max="9" width="11.42578125" style="2" customWidth="1"/>
    <col min="10" max="11" width="11.28515625" style="2" customWidth="1"/>
    <col min="12" max="12" width="11.140625" style="2" customWidth="1"/>
    <col min="13" max="13" width="11.5703125" style="2" customWidth="1"/>
    <col min="14" max="14" width="13.85546875" style="2" customWidth="1"/>
    <col min="15" max="15" width="11.42578125" style="2" customWidth="1"/>
    <col min="16" max="16" width="12.7109375" style="2" customWidth="1"/>
    <col min="17" max="17" width="11.5703125" style="2" customWidth="1"/>
    <col min="18" max="18" width="12.7109375" style="2" customWidth="1"/>
    <col min="19" max="19" width="11.5703125" style="2" customWidth="1"/>
    <col min="20" max="20" width="12.5703125" style="2" customWidth="1"/>
    <col min="21" max="21" width="10.7109375" style="2" customWidth="1"/>
    <col min="22" max="22" width="14.42578125" style="2" customWidth="1"/>
    <col min="23" max="23" width="10.7109375" style="2" customWidth="1"/>
    <col min="24" max="24" width="14" style="2" customWidth="1"/>
    <col min="25" max="25" width="12.42578125" style="2" customWidth="1"/>
    <col min="26" max="26" width="14.28515625" style="2" customWidth="1"/>
    <col min="27" max="27" width="12.42578125" style="2" customWidth="1"/>
    <col min="28" max="28" width="11.85546875" style="2" customWidth="1"/>
    <col min="29" max="29" width="13.140625" style="2" customWidth="1"/>
    <col min="30" max="30" width="11.28515625" style="2" customWidth="1"/>
    <col min="31" max="31" width="13.85546875" style="2" customWidth="1"/>
    <col min="32" max="32" width="12" style="2" customWidth="1"/>
    <col min="33" max="33" width="14.140625" style="2" customWidth="1"/>
    <col min="34" max="34" width="15.42578125" style="2" customWidth="1"/>
    <col min="35" max="35" width="12.85546875" style="2" customWidth="1"/>
    <col min="36" max="16384" width="9.140625" style="2"/>
  </cols>
  <sheetData>
    <row r="1" spans="1:35" ht="15.75">
      <c r="A1" s="57" t="s">
        <v>80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35" ht="5.25" customHeight="1"/>
    <row r="3" spans="1:35">
      <c r="A3" s="56" t="s">
        <v>0</v>
      </c>
      <c r="B3" s="56" t="s">
        <v>1</v>
      </c>
      <c r="C3" s="3" t="s">
        <v>2</v>
      </c>
      <c r="D3" s="3" t="s">
        <v>2</v>
      </c>
      <c r="E3" s="3" t="s">
        <v>3</v>
      </c>
      <c r="F3" s="56" t="s">
        <v>4</v>
      </c>
      <c r="G3" s="56"/>
      <c r="H3" s="56"/>
      <c r="I3" s="56"/>
      <c r="J3" s="56"/>
      <c r="K3" s="56"/>
      <c r="L3" s="56"/>
      <c r="M3" s="56"/>
      <c r="N3" s="56"/>
      <c r="O3" s="56"/>
      <c r="P3" s="56" t="s">
        <v>4</v>
      </c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</row>
    <row r="4" spans="1:35">
      <c r="A4" s="56"/>
      <c r="B4" s="56"/>
      <c r="C4" s="60" t="s">
        <v>5</v>
      </c>
      <c r="D4" s="60" t="s">
        <v>6</v>
      </c>
      <c r="E4" s="60" t="s">
        <v>7</v>
      </c>
      <c r="F4" s="58" t="s">
        <v>8</v>
      </c>
      <c r="G4" s="59"/>
      <c r="H4" s="58" t="s">
        <v>9</v>
      </c>
      <c r="I4" s="59"/>
      <c r="J4" s="58" t="s">
        <v>19</v>
      </c>
      <c r="K4" s="59"/>
      <c r="L4" s="58" t="s">
        <v>30</v>
      </c>
      <c r="M4" s="59"/>
      <c r="N4" s="58" t="s">
        <v>31</v>
      </c>
      <c r="O4" s="59"/>
      <c r="P4" s="58" t="s">
        <v>32</v>
      </c>
      <c r="Q4" s="59"/>
      <c r="R4" s="58" t="s">
        <v>33</v>
      </c>
      <c r="S4" s="59"/>
      <c r="T4" s="58" t="s">
        <v>34</v>
      </c>
      <c r="U4" s="59"/>
      <c r="V4" s="58" t="s">
        <v>35</v>
      </c>
      <c r="W4" s="59"/>
      <c r="X4" s="58" t="s">
        <v>36</v>
      </c>
      <c r="Y4" s="59"/>
      <c r="Z4" s="58" t="s">
        <v>37</v>
      </c>
      <c r="AA4" s="59"/>
      <c r="AB4" s="58" t="s">
        <v>38</v>
      </c>
      <c r="AC4" s="59"/>
      <c r="AD4" s="58" t="s">
        <v>39</v>
      </c>
      <c r="AE4" s="59"/>
      <c r="AF4" s="58" t="s">
        <v>40</v>
      </c>
      <c r="AG4" s="59"/>
      <c r="AH4" s="58" t="s">
        <v>41</v>
      </c>
      <c r="AI4" s="59"/>
    </row>
    <row r="5" spans="1:35" s="16" customFormat="1" ht="12.75">
      <c r="A5" s="56"/>
      <c r="B5" s="56"/>
      <c r="C5" s="60"/>
      <c r="D5" s="60"/>
      <c r="E5" s="60"/>
      <c r="F5" s="32" t="s">
        <v>10</v>
      </c>
      <c r="G5" s="1" t="s">
        <v>11</v>
      </c>
      <c r="H5" s="32" t="s">
        <v>10</v>
      </c>
      <c r="I5" s="1" t="s">
        <v>11</v>
      </c>
      <c r="J5" s="32" t="s">
        <v>10</v>
      </c>
      <c r="K5" s="1" t="s">
        <v>11</v>
      </c>
      <c r="L5" s="42" t="s">
        <v>10</v>
      </c>
      <c r="M5" s="22" t="s">
        <v>11</v>
      </c>
      <c r="N5" s="42" t="s">
        <v>10</v>
      </c>
      <c r="O5" s="22" t="s">
        <v>11</v>
      </c>
      <c r="P5" s="42" t="s">
        <v>10</v>
      </c>
      <c r="Q5" s="22" t="s">
        <v>11</v>
      </c>
      <c r="R5" s="42" t="s">
        <v>10</v>
      </c>
      <c r="S5" s="22" t="s">
        <v>11</v>
      </c>
      <c r="T5" s="42" t="s">
        <v>10</v>
      </c>
      <c r="U5" s="22" t="s">
        <v>11</v>
      </c>
      <c r="V5" s="42" t="s">
        <v>10</v>
      </c>
      <c r="W5" s="22" t="s">
        <v>11</v>
      </c>
      <c r="X5" s="42" t="s">
        <v>10</v>
      </c>
      <c r="Y5" s="22" t="s">
        <v>11</v>
      </c>
      <c r="Z5" s="42" t="s">
        <v>10</v>
      </c>
      <c r="AA5" s="22" t="s">
        <v>11</v>
      </c>
      <c r="AB5" s="42" t="s">
        <v>10</v>
      </c>
      <c r="AC5" s="22" t="s">
        <v>11</v>
      </c>
      <c r="AD5" s="42" t="s">
        <v>10</v>
      </c>
      <c r="AE5" s="22" t="s">
        <v>11</v>
      </c>
      <c r="AF5" s="42" t="s">
        <v>10</v>
      </c>
      <c r="AG5" s="22" t="s">
        <v>11</v>
      </c>
      <c r="AH5" s="42" t="s">
        <v>10</v>
      </c>
      <c r="AI5" s="22" t="s">
        <v>11</v>
      </c>
    </row>
    <row r="6" spans="1:35">
      <c r="A6" s="4" t="s">
        <v>20</v>
      </c>
      <c r="B6" s="5"/>
      <c r="C6" s="52"/>
      <c r="D6" s="33"/>
      <c r="E6" s="33"/>
      <c r="F6" s="33"/>
      <c r="G6" s="6"/>
      <c r="H6" s="33"/>
      <c r="I6" s="6"/>
      <c r="J6" s="33"/>
      <c r="K6" s="6"/>
      <c r="L6" s="43"/>
      <c r="M6" s="23"/>
      <c r="N6" s="43"/>
      <c r="O6" s="23"/>
      <c r="P6" s="43"/>
      <c r="Q6" s="23"/>
      <c r="R6" s="43"/>
      <c r="S6" s="23"/>
      <c r="T6" s="43"/>
      <c r="U6" s="23"/>
      <c r="V6" s="43"/>
      <c r="W6" s="23"/>
      <c r="X6" s="43"/>
      <c r="Y6" s="23"/>
      <c r="Z6" s="43"/>
      <c r="AA6" s="23"/>
      <c r="AB6" s="43"/>
      <c r="AC6" s="23"/>
      <c r="AD6" s="43"/>
      <c r="AE6" s="23"/>
      <c r="AF6" s="43"/>
      <c r="AG6" s="23"/>
      <c r="AH6" s="43"/>
      <c r="AI6" s="23"/>
    </row>
    <row r="7" spans="1:35">
      <c r="A7" s="7" t="s">
        <v>12</v>
      </c>
      <c r="B7" s="5" t="s">
        <v>21</v>
      </c>
      <c r="C7" s="53">
        <v>9420</v>
      </c>
      <c r="D7" s="33">
        <v>9190</v>
      </c>
      <c r="E7" s="33">
        <v>8980</v>
      </c>
      <c r="F7" s="33">
        <v>8760</v>
      </c>
      <c r="G7" s="8">
        <v>8770</v>
      </c>
      <c r="H7" s="33">
        <v>8540</v>
      </c>
      <c r="I7" s="8">
        <v>8560</v>
      </c>
      <c r="J7" s="33">
        <v>8320</v>
      </c>
      <c r="K7" s="8">
        <v>8360</v>
      </c>
      <c r="L7" s="43">
        <v>8100</v>
      </c>
      <c r="M7" s="23">
        <v>8140</v>
      </c>
      <c r="N7" s="43">
        <v>7900</v>
      </c>
      <c r="O7" s="23">
        <v>7940</v>
      </c>
      <c r="P7" s="43">
        <v>7690</v>
      </c>
      <c r="Q7" s="23">
        <v>7725</v>
      </c>
      <c r="R7" s="43">
        <v>7490</v>
      </c>
      <c r="S7" s="23">
        <v>7525</v>
      </c>
      <c r="T7" s="43">
        <v>7300</v>
      </c>
      <c r="U7" s="23">
        <v>7335</v>
      </c>
      <c r="V7" s="43">
        <v>7110</v>
      </c>
      <c r="W7" s="23">
        <v>7145</v>
      </c>
      <c r="X7" s="43">
        <v>6930</v>
      </c>
      <c r="Y7" s="23">
        <v>6965</v>
      </c>
      <c r="Z7" s="43">
        <v>6750</v>
      </c>
      <c r="AA7" s="23">
        <v>6785</v>
      </c>
      <c r="AB7" s="43">
        <v>6570</v>
      </c>
      <c r="AC7" s="23">
        <v>6600</v>
      </c>
      <c r="AD7" s="43">
        <v>6390</v>
      </c>
      <c r="AE7" s="23">
        <v>6420</v>
      </c>
      <c r="AF7" s="43">
        <v>6210</v>
      </c>
      <c r="AG7" s="23">
        <v>6238</v>
      </c>
      <c r="AH7" s="43">
        <v>6050</v>
      </c>
      <c r="AI7" s="23">
        <v>6075</v>
      </c>
    </row>
    <row r="8" spans="1:35" ht="30" customHeight="1">
      <c r="A8" s="7" t="s">
        <v>51</v>
      </c>
      <c r="B8" s="9" t="s">
        <v>22</v>
      </c>
      <c r="C8" s="53">
        <v>97.11</v>
      </c>
      <c r="D8" s="34">
        <f>IF((ISERROR(D7/C7)),0,(D7/C7)*100)</f>
        <v>97.5583864118896</v>
      </c>
      <c r="E8" s="34">
        <f>IF((ISERROR(E7/D7)),0,(E7/D7)*100)</f>
        <v>97.714907508161048</v>
      </c>
      <c r="F8" s="34">
        <f>IF((ISERROR(F7/E7)),0,(F7/E7)*100)</f>
        <v>97.550111358574611</v>
      </c>
      <c r="G8" s="17">
        <f t="shared" ref="G8:AI8" si="0">IF((ISERROR(G7/E7)),0,(G7/E7)*100)</f>
        <v>97.661469933184847</v>
      </c>
      <c r="H8" s="34">
        <f>IF((ISERROR(H7/F7)),0,(H7/F7)*100)</f>
        <v>97.48858447488584</v>
      </c>
      <c r="I8" s="17">
        <f t="shared" si="0"/>
        <v>97.605473204104896</v>
      </c>
      <c r="J8" s="34">
        <f t="shared" si="0"/>
        <v>97.423887587822009</v>
      </c>
      <c r="K8" s="17">
        <f t="shared" si="0"/>
        <v>97.663551401869171</v>
      </c>
      <c r="L8" s="44">
        <f t="shared" si="0"/>
        <v>97.355769230769226</v>
      </c>
      <c r="M8" s="24">
        <f>IF((ISERROR(M7/K7)),0,(M7/K7)*100)</f>
        <v>97.368421052631575</v>
      </c>
      <c r="N8" s="44">
        <f t="shared" si="0"/>
        <v>97.53086419753086</v>
      </c>
      <c r="O8" s="24">
        <f t="shared" si="0"/>
        <v>97.54299754299754</v>
      </c>
      <c r="P8" s="44">
        <f t="shared" si="0"/>
        <v>97.341772151898738</v>
      </c>
      <c r="Q8" s="24">
        <f t="shared" si="0"/>
        <v>97.29219143576826</v>
      </c>
      <c r="R8" s="44">
        <f t="shared" si="0"/>
        <v>97.399219765929786</v>
      </c>
      <c r="S8" s="24">
        <f t="shared" si="0"/>
        <v>97.411003236245946</v>
      </c>
      <c r="T8" s="44">
        <f t="shared" si="0"/>
        <v>97.463284379172237</v>
      </c>
      <c r="U8" s="24">
        <f t="shared" si="0"/>
        <v>97.475083056478411</v>
      </c>
      <c r="V8" s="44">
        <f t="shared" si="0"/>
        <v>97.397260273972606</v>
      </c>
      <c r="W8" s="24">
        <f t="shared" si="0"/>
        <v>97.409679618268569</v>
      </c>
      <c r="X8" s="44">
        <f t="shared" si="0"/>
        <v>97.468354430379748</v>
      </c>
      <c r="Y8" s="24">
        <f t="shared" si="0"/>
        <v>97.480755773268029</v>
      </c>
      <c r="Z8" s="44">
        <f t="shared" si="0"/>
        <v>97.402597402597408</v>
      </c>
      <c r="AA8" s="24">
        <f t="shared" si="0"/>
        <v>97.415649676956207</v>
      </c>
      <c r="AB8" s="44">
        <f t="shared" si="0"/>
        <v>97.333333333333343</v>
      </c>
      <c r="AC8" s="24">
        <f t="shared" si="0"/>
        <v>97.273397199705229</v>
      </c>
      <c r="AD8" s="44">
        <f t="shared" si="0"/>
        <v>97.260273972602747</v>
      </c>
      <c r="AE8" s="24">
        <f t="shared" si="0"/>
        <v>97.27272727272728</v>
      </c>
      <c r="AF8" s="44">
        <f t="shared" si="0"/>
        <v>97.183098591549296</v>
      </c>
      <c r="AG8" s="24">
        <f t="shared" si="0"/>
        <v>97.165109034267914</v>
      </c>
      <c r="AH8" s="44">
        <f t="shared" si="0"/>
        <v>97.423510466988731</v>
      </c>
      <c r="AI8" s="24">
        <f t="shared" si="0"/>
        <v>97.386983007374155</v>
      </c>
    </row>
    <row r="9" spans="1:35" ht="28.5" customHeight="1">
      <c r="A9" s="7" t="s">
        <v>13</v>
      </c>
      <c r="B9" s="5" t="s">
        <v>14</v>
      </c>
      <c r="C9" s="53">
        <v>-6.3</v>
      </c>
      <c r="D9" s="33">
        <v>-5.5</v>
      </c>
      <c r="E9" s="33">
        <v>-6.1</v>
      </c>
      <c r="F9" s="33">
        <v>-5.4</v>
      </c>
      <c r="G9" s="8">
        <v>-5.3</v>
      </c>
      <c r="H9" s="33">
        <v>-5.3</v>
      </c>
      <c r="I9" s="8">
        <v>-5.2</v>
      </c>
      <c r="J9" s="33">
        <v>-5.2</v>
      </c>
      <c r="K9" s="8">
        <v>-5.0999999999999996</v>
      </c>
      <c r="L9" s="43">
        <v>-5.0999999999999996</v>
      </c>
      <c r="M9" s="23">
        <v>-5</v>
      </c>
      <c r="N9" s="43">
        <v>-5</v>
      </c>
      <c r="O9" s="23">
        <v>-4.9000000000000004</v>
      </c>
      <c r="P9" s="43">
        <v>-4.9000000000000004</v>
      </c>
      <c r="Q9" s="23">
        <v>-4.8</v>
      </c>
      <c r="R9" s="43">
        <v>-4.8</v>
      </c>
      <c r="S9" s="23">
        <v>-4.7</v>
      </c>
      <c r="T9" s="43">
        <v>-4.7</v>
      </c>
      <c r="U9" s="23">
        <v>-4.5999999999999996</v>
      </c>
      <c r="V9" s="43">
        <v>-4.5999999999999996</v>
      </c>
      <c r="W9" s="23">
        <v>-4.5</v>
      </c>
      <c r="X9" s="43">
        <v>-4.5</v>
      </c>
      <c r="Y9" s="23">
        <v>-4.4000000000000004</v>
      </c>
      <c r="Z9" s="43">
        <v>-4.4000000000000004</v>
      </c>
      <c r="AA9" s="23">
        <v>-4.3</v>
      </c>
      <c r="AB9" s="43">
        <v>-4.3</v>
      </c>
      <c r="AC9" s="23">
        <v>-4.2</v>
      </c>
      <c r="AD9" s="43">
        <v>-4.2</v>
      </c>
      <c r="AE9" s="23">
        <v>-4.0999999999999996</v>
      </c>
      <c r="AF9" s="43">
        <v>-4.0999999999999996</v>
      </c>
      <c r="AG9" s="23">
        <v>-4</v>
      </c>
      <c r="AH9" s="43">
        <v>-4</v>
      </c>
      <c r="AI9" s="23">
        <v>-3.9</v>
      </c>
    </row>
    <row r="10" spans="1:35" ht="28.5" customHeight="1">
      <c r="A10" s="7" t="s">
        <v>15</v>
      </c>
      <c r="B10" s="5" t="s">
        <v>16</v>
      </c>
      <c r="C10" s="53">
        <v>-234.2</v>
      </c>
      <c r="D10" s="33">
        <v>-169.8</v>
      </c>
      <c r="E10" s="35">
        <v>-170</v>
      </c>
      <c r="F10" s="35">
        <v>-169</v>
      </c>
      <c r="G10" s="10">
        <v>-167</v>
      </c>
      <c r="H10" s="35">
        <v>-167</v>
      </c>
      <c r="I10" s="8">
        <v>-164.5</v>
      </c>
      <c r="J10" s="33">
        <v>-164.5</v>
      </c>
      <c r="K10" s="8">
        <v>-162</v>
      </c>
      <c r="L10" s="45">
        <v>-162</v>
      </c>
      <c r="M10" s="25">
        <v>-160</v>
      </c>
      <c r="N10" s="45">
        <v>-160</v>
      </c>
      <c r="O10" s="25">
        <v>-158</v>
      </c>
      <c r="P10" s="45">
        <v>-158</v>
      </c>
      <c r="Q10" s="25">
        <v>-156</v>
      </c>
      <c r="R10" s="45">
        <v>-156</v>
      </c>
      <c r="S10" s="25">
        <v>-154</v>
      </c>
      <c r="T10" s="45">
        <v>-154</v>
      </c>
      <c r="U10" s="25">
        <v>-152</v>
      </c>
      <c r="V10" s="45">
        <v>-152</v>
      </c>
      <c r="W10" s="25">
        <v>-150</v>
      </c>
      <c r="X10" s="45">
        <v>-150</v>
      </c>
      <c r="Y10" s="25">
        <v>-140</v>
      </c>
      <c r="Z10" s="45">
        <v>-140</v>
      </c>
      <c r="AA10" s="25">
        <v>-138</v>
      </c>
      <c r="AB10" s="45">
        <v>-138</v>
      </c>
      <c r="AC10" s="25">
        <v>-136</v>
      </c>
      <c r="AD10" s="45">
        <v>-136</v>
      </c>
      <c r="AE10" s="25">
        <v>-134</v>
      </c>
      <c r="AF10" s="45">
        <v>-134</v>
      </c>
      <c r="AG10" s="25">
        <v>-132</v>
      </c>
      <c r="AH10" s="45">
        <v>-132</v>
      </c>
      <c r="AI10" s="25">
        <v>-130</v>
      </c>
    </row>
    <row r="11" spans="1:35">
      <c r="A11" s="4" t="s">
        <v>74</v>
      </c>
      <c r="B11" s="9"/>
      <c r="C11" s="33"/>
      <c r="D11" s="33"/>
      <c r="E11" s="33"/>
      <c r="F11" s="33"/>
      <c r="G11" s="8"/>
      <c r="H11" s="33"/>
      <c r="I11" s="8"/>
      <c r="J11" s="33"/>
      <c r="K11" s="8"/>
      <c r="L11" s="43"/>
      <c r="M11" s="23"/>
      <c r="N11" s="43"/>
      <c r="O11" s="23"/>
      <c r="P11" s="43"/>
      <c r="Q11" s="23"/>
      <c r="R11" s="43"/>
      <c r="S11" s="23"/>
      <c r="T11" s="43"/>
      <c r="U11" s="23"/>
      <c r="V11" s="43"/>
      <c r="W11" s="23"/>
      <c r="X11" s="43"/>
      <c r="Y11" s="23"/>
      <c r="Z11" s="43"/>
      <c r="AA11" s="23"/>
      <c r="AB11" s="43"/>
      <c r="AC11" s="23"/>
      <c r="AD11" s="43"/>
      <c r="AE11" s="23"/>
      <c r="AF11" s="43"/>
      <c r="AG11" s="23"/>
      <c r="AH11" s="43"/>
      <c r="AI11" s="23"/>
    </row>
    <row r="12" spans="1:35" ht="44.25" customHeight="1">
      <c r="A12" s="7" t="s">
        <v>82</v>
      </c>
      <c r="B12" s="9" t="s">
        <v>24</v>
      </c>
      <c r="C12" s="36">
        <f t="shared" ref="C12:AI12" si="1">SUM(C15,C19,C23)</f>
        <v>231430</v>
      </c>
      <c r="D12" s="36">
        <f t="shared" si="1"/>
        <v>258839.2</v>
      </c>
      <c r="E12" s="36">
        <f t="shared" si="1"/>
        <v>319324.60000000003</v>
      </c>
      <c r="F12" s="36">
        <f t="shared" si="1"/>
        <v>337874</v>
      </c>
      <c r="G12" s="19">
        <f t="shared" si="1"/>
        <v>340161.7</v>
      </c>
      <c r="H12" s="36">
        <f t="shared" si="1"/>
        <v>362279.8</v>
      </c>
      <c r="I12" s="19">
        <f t="shared" si="1"/>
        <v>366530.69999999995</v>
      </c>
      <c r="J12" s="36">
        <f t="shared" si="1"/>
        <v>390567.2</v>
      </c>
      <c r="K12" s="19">
        <f t="shared" si="1"/>
        <v>394136.4</v>
      </c>
      <c r="L12" s="46">
        <f t="shared" si="1"/>
        <v>418100</v>
      </c>
      <c r="M12" s="26">
        <f t="shared" si="1"/>
        <v>420700</v>
      </c>
      <c r="N12" s="46">
        <f t="shared" si="1"/>
        <v>447100</v>
      </c>
      <c r="O12" s="26">
        <f t="shared" si="1"/>
        <v>448300</v>
      </c>
      <c r="P12" s="46">
        <f t="shared" si="1"/>
        <v>454300</v>
      </c>
      <c r="Q12" s="26">
        <f t="shared" si="1"/>
        <v>455600</v>
      </c>
      <c r="R12" s="46">
        <f t="shared" si="1"/>
        <v>464500</v>
      </c>
      <c r="S12" s="26">
        <f t="shared" si="1"/>
        <v>465100</v>
      </c>
      <c r="T12" s="46">
        <f t="shared" si="1"/>
        <v>474300</v>
      </c>
      <c r="U12" s="26">
        <f t="shared" si="1"/>
        <v>475800</v>
      </c>
      <c r="V12" s="46">
        <f t="shared" si="1"/>
        <v>481200</v>
      </c>
      <c r="W12" s="26">
        <f t="shared" si="1"/>
        <v>483800</v>
      </c>
      <c r="X12" s="46">
        <f t="shared" si="1"/>
        <v>489400</v>
      </c>
      <c r="Y12" s="26">
        <f t="shared" si="1"/>
        <v>491400</v>
      </c>
      <c r="Z12" s="46">
        <f t="shared" si="1"/>
        <v>497300</v>
      </c>
      <c r="AA12" s="26">
        <f t="shared" si="1"/>
        <v>498300</v>
      </c>
      <c r="AB12" s="46">
        <f t="shared" si="1"/>
        <v>506800</v>
      </c>
      <c r="AC12" s="26">
        <f t="shared" si="1"/>
        <v>508700</v>
      </c>
      <c r="AD12" s="46">
        <f t="shared" si="1"/>
        <v>518400</v>
      </c>
      <c r="AE12" s="26">
        <f t="shared" si="1"/>
        <v>520900</v>
      </c>
      <c r="AF12" s="46">
        <f t="shared" si="1"/>
        <v>530200</v>
      </c>
      <c r="AG12" s="26">
        <f t="shared" si="1"/>
        <v>532500</v>
      </c>
      <c r="AH12" s="46">
        <f t="shared" si="1"/>
        <v>546300</v>
      </c>
      <c r="AI12" s="26">
        <f t="shared" si="1"/>
        <v>548700</v>
      </c>
    </row>
    <row r="13" spans="1:35" ht="30.75" customHeight="1">
      <c r="A13" s="7" t="s">
        <v>17</v>
      </c>
      <c r="B13" s="9" t="s">
        <v>22</v>
      </c>
      <c r="C13" s="53">
        <v>97.2</v>
      </c>
      <c r="D13" s="36">
        <f>IF(ISERROR((C15*D16+C19*D20+C23*D24)/C12),0,(C15*D16+C19*D20+C23*D24)/C12)</f>
        <v>95.029850844361391</v>
      </c>
      <c r="E13" s="36">
        <f>IF(ISERROR((D15*E16+D19*E20+D23*E24)/D12),0,(D15*E16+D19*E20+D23*E24)/D12)</f>
        <v>100.59742961669572</v>
      </c>
      <c r="F13" s="36">
        <f>IF(ISERROR((E15*F16+E19*F20+E23*F24)/E12),0,(E15*F16+E19*F20+E23*F24)/E12)</f>
        <v>101.66894891794021</v>
      </c>
      <c r="G13" s="19">
        <f t="shared" ref="G13:AI13" si="2">IF(ISERROR((E15*G16+E19*G20+E23*G24)/E12),0,(E15*G16+E19*G20+E23*G24)/E12)</f>
        <v>102.26663185033456</v>
      </c>
      <c r="H13" s="36">
        <f t="shared" si="2"/>
        <v>102.29418059255131</v>
      </c>
      <c r="I13" s="19">
        <f t="shared" si="2"/>
        <v>102.98107116919894</v>
      </c>
      <c r="J13" s="36">
        <f t="shared" si="2"/>
        <v>102.32668593741246</v>
      </c>
      <c r="K13" s="19">
        <f t="shared" si="2"/>
        <v>102.52477711003527</v>
      </c>
      <c r="L13" s="46">
        <f t="shared" si="2"/>
        <v>101.79287284847754</v>
      </c>
      <c r="M13" s="26">
        <f t="shared" si="2"/>
        <v>101.95595304015426</v>
      </c>
      <c r="N13" s="46">
        <f t="shared" si="2"/>
        <v>101.68360357993734</v>
      </c>
      <c r="O13" s="26">
        <f t="shared" si="2"/>
        <v>101.87339679237417</v>
      </c>
      <c r="P13" s="46">
        <f t="shared" si="2"/>
        <v>99.28363899307584</v>
      </c>
      <c r="Q13" s="26">
        <f t="shared" si="2"/>
        <v>100.22116259159475</v>
      </c>
      <c r="R13" s="46">
        <f t="shared" si="2"/>
        <v>99.519528184624917</v>
      </c>
      <c r="S13" s="26">
        <f t="shared" si="2"/>
        <v>100.6465287624617</v>
      </c>
      <c r="T13" s="46">
        <f t="shared" si="2"/>
        <v>99.290630349099558</v>
      </c>
      <c r="U13" s="26">
        <f t="shared" si="2"/>
        <v>100.47591426368992</v>
      </c>
      <c r="V13" s="46">
        <f t="shared" si="2"/>
        <v>98.357846499848819</v>
      </c>
      <c r="W13" s="26">
        <f t="shared" si="2"/>
        <v>99.289132546964865</v>
      </c>
      <c r="X13" s="46">
        <f t="shared" si="2"/>
        <v>98.438611453099114</v>
      </c>
      <c r="Y13" s="26">
        <f t="shared" si="2"/>
        <v>99.192014413411997</v>
      </c>
      <c r="Z13" s="46">
        <f t="shared" si="2"/>
        <v>98.499373766765984</v>
      </c>
      <c r="AA13" s="26">
        <f t="shared" si="2"/>
        <v>98.64114508576462</v>
      </c>
      <c r="AB13" s="46">
        <f t="shared" si="2"/>
        <v>98.555500674516153</v>
      </c>
      <c r="AC13" s="26">
        <f t="shared" si="2"/>
        <v>99.422896538441407</v>
      </c>
      <c r="AD13" s="46">
        <f t="shared" si="2"/>
        <v>98.560097391161918</v>
      </c>
      <c r="AE13" s="26">
        <f t="shared" si="2"/>
        <v>99.353822683152544</v>
      </c>
      <c r="AF13" s="46">
        <f t="shared" si="2"/>
        <v>98.746377689067671</v>
      </c>
      <c r="AG13" s="26">
        <f t="shared" si="2"/>
        <v>99.384167919925488</v>
      </c>
      <c r="AH13" s="46">
        <f t="shared" si="2"/>
        <v>98.870733118756306</v>
      </c>
      <c r="AI13" s="26">
        <f t="shared" si="2"/>
        <v>99.727804452654738</v>
      </c>
    </row>
    <row r="14" spans="1:35">
      <c r="A14" s="7" t="s">
        <v>23</v>
      </c>
      <c r="B14" s="9"/>
      <c r="C14" s="53"/>
      <c r="D14" s="35"/>
      <c r="E14" s="33"/>
      <c r="F14" s="33"/>
      <c r="G14" s="8"/>
      <c r="H14" s="33"/>
      <c r="I14" s="8"/>
      <c r="J14" s="33"/>
      <c r="K14" s="8"/>
      <c r="L14" s="43"/>
      <c r="M14" s="23"/>
      <c r="N14" s="43"/>
      <c r="O14" s="23"/>
      <c r="P14" s="43"/>
      <c r="Q14" s="23"/>
      <c r="R14" s="43"/>
      <c r="S14" s="23"/>
      <c r="T14" s="43"/>
      <c r="U14" s="23"/>
      <c r="V14" s="43"/>
      <c r="W14" s="23"/>
      <c r="X14" s="43"/>
      <c r="Y14" s="23"/>
      <c r="Z14" s="43"/>
      <c r="AA14" s="23"/>
      <c r="AB14" s="43"/>
      <c r="AC14" s="23"/>
      <c r="AD14" s="43"/>
      <c r="AE14" s="23"/>
      <c r="AF14" s="43"/>
      <c r="AG14" s="23"/>
      <c r="AH14" s="43"/>
      <c r="AI14" s="23"/>
    </row>
    <row r="15" spans="1:35" ht="44.25" customHeight="1">
      <c r="A15" s="18" t="s">
        <v>75</v>
      </c>
      <c r="B15" s="9" t="s">
        <v>24</v>
      </c>
      <c r="C15" s="53">
        <v>0</v>
      </c>
      <c r="D15" s="35">
        <v>0</v>
      </c>
      <c r="E15" s="33">
        <v>0</v>
      </c>
      <c r="F15" s="33">
        <v>0</v>
      </c>
      <c r="G15" s="8">
        <v>0</v>
      </c>
      <c r="H15" s="33">
        <v>0</v>
      </c>
      <c r="I15" s="8">
        <v>0</v>
      </c>
      <c r="J15" s="33">
        <v>0</v>
      </c>
      <c r="K15" s="8">
        <v>0</v>
      </c>
      <c r="L15" s="43">
        <v>0</v>
      </c>
      <c r="M15" s="23">
        <v>0</v>
      </c>
      <c r="N15" s="43">
        <v>0</v>
      </c>
      <c r="O15" s="23">
        <v>0</v>
      </c>
      <c r="P15" s="43">
        <v>0</v>
      </c>
      <c r="Q15" s="23">
        <v>0</v>
      </c>
      <c r="R15" s="43">
        <v>0</v>
      </c>
      <c r="S15" s="23">
        <v>0</v>
      </c>
      <c r="T15" s="43">
        <v>0</v>
      </c>
      <c r="U15" s="23">
        <v>0</v>
      </c>
      <c r="V15" s="43">
        <v>0</v>
      </c>
      <c r="W15" s="23">
        <v>0</v>
      </c>
      <c r="X15" s="43">
        <v>0</v>
      </c>
      <c r="Y15" s="23">
        <v>0</v>
      </c>
      <c r="Z15" s="43">
        <v>0</v>
      </c>
      <c r="AA15" s="23">
        <v>0</v>
      </c>
      <c r="AB15" s="43">
        <v>0</v>
      </c>
      <c r="AC15" s="23">
        <v>0</v>
      </c>
      <c r="AD15" s="43">
        <v>0</v>
      </c>
      <c r="AE15" s="23">
        <v>0</v>
      </c>
      <c r="AF15" s="43">
        <v>0</v>
      </c>
      <c r="AG15" s="23">
        <v>0</v>
      </c>
      <c r="AH15" s="43">
        <v>0</v>
      </c>
      <c r="AI15" s="23">
        <v>0</v>
      </c>
    </row>
    <row r="16" spans="1:35" ht="28.5" customHeight="1">
      <c r="A16" s="18" t="s">
        <v>18</v>
      </c>
      <c r="B16" s="9" t="s">
        <v>22</v>
      </c>
      <c r="C16" s="53">
        <v>0</v>
      </c>
      <c r="D16" s="36">
        <f>IF(ISERROR((D15/C15)/(D17/100)),0,((D15/C15)/(D17/100))*100)</f>
        <v>0</v>
      </c>
      <c r="E16" s="36">
        <f>IF(ISERROR((E15/D15)/(E17/100)),0,((E15/D15)/(E17/100))*100)</f>
        <v>0</v>
      </c>
      <c r="F16" s="36">
        <f>IF(ISERROR((F15/E15)/(F17/100)),0,((F15/E15)/(F17/100))*100)</f>
        <v>0</v>
      </c>
      <c r="G16" s="19">
        <f t="shared" ref="G16:AI16" si="3">IF(ISERROR((G15/E15)/(G17/100)),0,((G15/E15)/(G17/100))*100)</f>
        <v>0</v>
      </c>
      <c r="H16" s="36">
        <f t="shared" si="3"/>
        <v>0</v>
      </c>
      <c r="I16" s="19">
        <f t="shared" si="3"/>
        <v>0</v>
      </c>
      <c r="J16" s="36">
        <f t="shared" si="3"/>
        <v>0</v>
      </c>
      <c r="K16" s="19">
        <f t="shared" si="3"/>
        <v>0</v>
      </c>
      <c r="L16" s="46">
        <f t="shared" si="3"/>
        <v>0</v>
      </c>
      <c r="M16" s="26">
        <f t="shared" si="3"/>
        <v>0</v>
      </c>
      <c r="N16" s="46">
        <f t="shared" si="3"/>
        <v>0</v>
      </c>
      <c r="O16" s="26">
        <f t="shared" si="3"/>
        <v>0</v>
      </c>
      <c r="P16" s="46">
        <f t="shared" si="3"/>
        <v>0</v>
      </c>
      <c r="Q16" s="26">
        <f t="shared" si="3"/>
        <v>0</v>
      </c>
      <c r="R16" s="46">
        <f t="shared" si="3"/>
        <v>0</v>
      </c>
      <c r="S16" s="26">
        <f t="shared" si="3"/>
        <v>0</v>
      </c>
      <c r="T16" s="46">
        <f t="shared" si="3"/>
        <v>0</v>
      </c>
      <c r="U16" s="26">
        <f t="shared" si="3"/>
        <v>0</v>
      </c>
      <c r="V16" s="46">
        <f t="shared" si="3"/>
        <v>0</v>
      </c>
      <c r="W16" s="26">
        <f t="shared" si="3"/>
        <v>0</v>
      </c>
      <c r="X16" s="46">
        <f t="shared" si="3"/>
        <v>0</v>
      </c>
      <c r="Y16" s="26">
        <f t="shared" si="3"/>
        <v>0</v>
      </c>
      <c r="Z16" s="46">
        <f t="shared" si="3"/>
        <v>0</v>
      </c>
      <c r="AA16" s="26">
        <f t="shared" si="3"/>
        <v>0</v>
      </c>
      <c r="AB16" s="46">
        <f t="shared" si="3"/>
        <v>0</v>
      </c>
      <c r="AC16" s="26">
        <f t="shared" si="3"/>
        <v>0</v>
      </c>
      <c r="AD16" s="46">
        <f t="shared" si="3"/>
        <v>0</v>
      </c>
      <c r="AE16" s="26">
        <f t="shared" si="3"/>
        <v>0</v>
      </c>
      <c r="AF16" s="46">
        <f t="shared" si="3"/>
        <v>0</v>
      </c>
      <c r="AG16" s="26">
        <f t="shared" si="3"/>
        <v>0</v>
      </c>
      <c r="AH16" s="46">
        <f t="shared" si="3"/>
        <v>0</v>
      </c>
      <c r="AI16" s="26">
        <f t="shared" si="3"/>
        <v>0</v>
      </c>
    </row>
    <row r="17" spans="1:35" ht="30" customHeight="1">
      <c r="A17" s="18" t="s">
        <v>43</v>
      </c>
      <c r="B17" s="9" t="s">
        <v>22</v>
      </c>
      <c r="C17" s="53">
        <v>0</v>
      </c>
      <c r="D17" s="35"/>
      <c r="E17" s="33"/>
      <c r="F17" s="33"/>
      <c r="G17" s="8"/>
      <c r="H17" s="33"/>
      <c r="I17" s="8"/>
      <c r="J17" s="33"/>
      <c r="K17" s="8"/>
      <c r="L17" s="43"/>
      <c r="M17" s="23"/>
      <c r="N17" s="43"/>
      <c r="O17" s="23"/>
      <c r="P17" s="43"/>
      <c r="Q17" s="23"/>
      <c r="R17" s="43"/>
      <c r="S17" s="23"/>
      <c r="T17" s="43"/>
      <c r="U17" s="23"/>
      <c r="V17" s="43"/>
      <c r="W17" s="23"/>
      <c r="X17" s="43"/>
      <c r="Y17" s="23"/>
      <c r="Z17" s="43"/>
      <c r="AA17" s="23"/>
      <c r="AB17" s="43"/>
      <c r="AC17" s="23"/>
      <c r="AD17" s="43"/>
      <c r="AE17" s="23"/>
      <c r="AF17" s="43"/>
      <c r="AG17" s="23"/>
      <c r="AH17" s="43"/>
      <c r="AI17" s="23"/>
    </row>
    <row r="18" spans="1:35">
      <c r="A18" s="18" t="s">
        <v>25</v>
      </c>
      <c r="B18" s="9"/>
      <c r="C18" s="37"/>
      <c r="D18" s="37"/>
      <c r="E18" s="37"/>
      <c r="F18" s="37"/>
      <c r="G18" s="11"/>
      <c r="H18" s="37"/>
      <c r="I18" s="11"/>
      <c r="J18" s="37"/>
      <c r="K18" s="11"/>
      <c r="L18" s="47"/>
      <c r="M18" s="27"/>
      <c r="N18" s="47"/>
      <c r="O18" s="27"/>
      <c r="P18" s="47"/>
      <c r="Q18" s="27"/>
      <c r="R18" s="47"/>
      <c r="S18" s="27"/>
      <c r="T18" s="47"/>
      <c r="U18" s="27"/>
      <c r="V18" s="47"/>
      <c r="W18" s="27"/>
      <c r="X18" s="47"/>
      <c r="Y18" s="27"/>
      <c r="Z18" s="47"/>
      <c r="AA18" s="27"/>
      <c r="AB18" s="47"/>
      <c r="AC18" s="27"/>
      <c r="AD18" s="47"/>
      <c r="AE18" s="27"/>
      <c r="AF18" s="47"/>
      <c r="AG18" s="27"/>
      <c r="AH18" s="47"/>
      <c r="AI18" s="27"/>
    </row>
    <row r="19" spans="1:35" ht="44.25" customHeight="1">
      <c r="A19" s="18" t="s">
        <v>76</v>
      </c>
      <c r="B19" s="9" t="s">
        <v>24</v>
      </c>
      <c r="C19" s="39">
        <v>215585</v>
      </c>
      <c r="D19" s="35">
        <v>242368.7</v>
      </c>
      <c r="E19" s="33">
        <v>301264.40000000002</v>
      </c>
      <c r="F19" s="33">
        <v>317971.7</v>
      </c>
      <c r="G19" s="8">
        <v>320259.40000000002</v>
      </c>
      <c r="H19" s="33">
        <v>340725.6</v>
      </c>
      <c r="I19" s="8">
        <v>344956.6</v>
      </c>
      <c r="J19" s="33">
        <v>367331.8</v>
      </c>
      <c r="K19" s="6">
        <v>370879.5</v>
      </c>
      <c r="L19" s="43">
        <v>393000</v>
      </c>
      <c r="M19" s="23">
        <v>395500</v>
      </c>
      <c r="N19" s="43">
        <v>420000</v>
      </c>
      <c r="O19" s="23">
        <v>421000</v>
      </c>
      <c r="P19" s="43">
        <v>425000</v>
      </c>
      <c r="Q19" s="23">
        <v>426000</v>
      </c>
      <c r="R19" s="43">
        <v>432800</v>
      </c>
      <c r="S19" s="23">
        <v>433000</v>
      </c>
      <c r="T19" s="43">
        <v>440000</v>
      </c>
      <c r="U19" s="23">
        <v>441000</v>
      </c>
      <c r="V19" s="43">
        <v>444000</v>
      </c>
      <c r="W19" s="23">
        <v>446000</v>
      </c>
      <c r="X19" s="43">
        <v>449200</v>
      </c>
      <c r="Y19" s="23">
        <v>450500</v>
      </c>
      <c r="Z19" s="43">
        <v>453800</v>
      </c>
      <c r="AA19" s="23">
        <v>454000</v>
      </c>
      <c r="AB19" s="43">
        <v>459500</v>
      </c>
      <c r="AC19" s="23">
        <v>460500</v>
      </c>
      <c r="AD19" s="43">
        <v>467000</v>
      </c>
      <c r="AE19" s="23">
        <v>468400</v>
      </c>
      <c r="AF19" s="43">
        <v>475000</v>
      </c>
      <c r="AG19" s="23">
        <v>476000</v>
      </c>
      <c r="AH19" s="43">
        <v>487000</v>
      </c>
      <c r="AI19" s="23">
        <v>488000</v>
      </c>
    </row>
    <row r="20" spans="1:35" ht="30" customHeight="1">
      <c r="A20" s="18" t="s">
        <v>27</v>
      </c>
      <c r="B20" s="9" t="s">
        <v>22</v>
      </c>
      <c r="C20" s="39">
        <v>97.3</v>
      </c>
      <c r="D20" s="36">
        <f>IF(ISERROR((D19/C19)/(D21/100)),0,((D19/C19)/(D21/100))*100)</f>
        <v>94.632770016029539</v>
      </c>
      <c r="E20" s="36">
        <f t="shared" ref="E20:F20" si="4">IF(ISERROR((E19/D19)/(E21/100)),0,((E19/D19)/(E21/100))*100)</f>
        <v>100.40391251515413</v>
      </c>
      <c r="F20" s="36">
        <f t="shared" si="4"/>
        <v>101.77987137021269</v>
      </c>
      <c r="G20" s="19">
        <f>IF(ISERROR((G19/E19)/(G21/100)),0,((G19/E19)/(G21/100))*100)</f>
        <v>102.41338420250767</v>
      </c>
      <c r="H20" s="36">
        <f t="shared" ref="H20:O20" si="5">IF(ISERROR((H19/F19)/(H21/100)),0,((H19/F19)/(H21/100))*100)</f>
        <v>102.44354808801961</v>
      </c>
      <c r="I20" s="19">
        <f t="shared" si="5"/>
        <v>103.17205341473705</v>
      </c>
      <c r="J20" s="36">
        <f t="shared" si="5"/>
        <v>102.47974171265597</v>
      </c>
      <c r="K20" s="19">
        <f t="shared" si="5"/>
        <v>102.688471252844</v>
      </c>
      <c r="L20" s="46">
        <f t="shared" si="5"/>
        <v>101.89308801626058</v>
      </c>
      <c r="M20" s="26">
        <f t="shared" si="5"/>
        <v>102.04632489030297</v>
      </c>
      <c r="N20" s="46">
        <f t="shared" si="5"/>
        <v>101.78117048346056</v>
      </c>
      <c r="O20" s="26">
        <f t="shared" si="5"/>
        <v>101.96124019743182</v>
      </c>
      <c r="P20" s="46">
        <f t="shared" ref="P20" si="6">IF(ISERROR((P19/N19)/(P21/100)),0,((P19/N19)/(P21/100))*100)</f>
        <v>99.206349206349202</v>
      </c>
      <c r="Q20" s="26">
        <f t="shared" ref="Q20" si="7">IF(ISERROR((Q19/O19)/(Q21/100)),0,((Q19/O19)/(Q21/100))*100)</f>
        <v>100.1857905505515</v>
      </c>
      <c r="R20" s="46">
        <f t="shared" ref="R20" si="8">IF(ISERROR((R19/P19)/(R21/100)),0,((R19/P19)/(R21/100))*100)</f>
        <v>99.44852941176471</v>
      </c>
      <c r="S20" s="26">
        <f t="shared" ref="S20" si="9">IF(ISERROR((S19/Q19)/(S21/100)),0,((S19/Q19)/(S21/100))*100)</f>
        <v>100.63682424580485</v>
      </c>
      <c r="T20" s="46">
        <f t="shared" ref="T20" si="10">IF(ISERROR((T19/R19)/(T21/100)),0,((T19/R19)/(T21/100))*100)</f>
        <v>99.183986294576442</v>
      </c>
      <c r="U20" s="26">
        <f t="shared" ref="U20" si="11">IF(ISERROR((U19/S19)/(U21/100)),0,((U19/S19)/(U21/100))*100)</f>
        <v>100.44139552045041</v>
      </c>
      <c r="V20" s="46">
        <f t="shared" ref="V20" si="12">IF(ISERROR((V19/T19)/(V21/100)),0,((V19/T19)/(V21/100))*100)</f>
        <v>98.16059426954368</v>
      </c>
      <c r="W20" s="26">
        <f t="shared" ref="W20" si="13">IF(ISERROR((W19/U19)/(W21/100)),0,((W19/U19)/(W21/100))*100)</f>
        <v>99.150771419678989</v>
      </c>
      <c r="X20" s="46">
        <f t="shared" ref="X20" si="14">IF(ISERROR((X19/V19)/(X21/100)),0,((X19/V19)/(X21/100))*100)</f>
        <v>98.224438030263286</v>
      </c>
      <c r="Y20" s="26">
        <f t="shared" ref="Y20" si="15">IF(ISERROR((Y19/W19)/(Y21/100)),0,((Y19/W19)/(Y21/100))*100)</f>
        <v>99.028400597907336</v>
      </c>
      <c r="Z20" s="46">
        <f t="shared" ref="Z20" si="16">IF(ISERROR((Z19/X19)/(Z21/100)),0,((Z19/X19)/(Z21/100))*100)</f>
        <v>98.272415119312839</v>
      </c>
      <c r="AA20" s="26">
        <f t="shared" ref="AA20" si="17">IF(ISERROR((AA19/Y19)/(AA21/100)),0,((AA19/Y19)/(AA21/100))*100)</f>
        <v>98.414955604883474</v>
      </c>
      <c r="AB20" s="46">
        <f t="shared" ref="AB20" si="18">IF(ISERROR((AB19/Z19)/(AB21/100)),0,((AB19/Z19)/(AB21/100))*100)</f>
        <v>98.306854309027955</v>
      </c>
      <c r="AC20" s="26">
        <f t="shared" ref="AC20" si="19">IF(ISERROR((AC19/AA19)/(AC21/100)),0,((AC19/AA19)/(AC21/100))*100)</f>
        <v>99.248256420424667</v>
      </c>
      <c r="AD20" s="46">
        <f t="shared" ref="AD20" si="20">IF(ISERROR((AD19/AB19)/(AD21/100)),0,((AD19/AB19)/(AD21/100))*100)</f>
        <v>98.290337449460466</v>
      </c>
      <c r="AE20" s="26">
        <f t="shared" ref="AE20" si="21">IF(ISERROR((AE19/AC19)/(AE21/100)),0,((AE19/AC19)/(AE21/100))*100)</f>
        <v>99.137940157426968</v>
      </c>
      <c r="AF20" s="46">
        <f t="shared" ref="AF20" si="22">IF(ISERROR((AF19/AD19)/(AF21/100)),0,((AF19/AD19)/(AF21/100))*100)</f>
        <v>98.463758081801615</v>
      </c>
      <c r="AG20" s="26">
        <f t="shared" ref="AG20" si="23">IF(ISERROR((AG19/AE19)/(AG21/100)),0,((AG19/AE19)/(AG21/100))*100)</f>
        <v>99.14394617900065</v>
      </c>
      <c r="AH20" s="46">
        <f t="shared" ref="AH20" si="24">IF(ISERROR((AH19/AF19)/(AH21/100)),0,((AH19/AF19)/(AH21/100))*100)</f>
        <v>98.582995951417004</v>
      </c>
      <c r="AI20" s="26">
        <f t="shared" ref="AI20" si="25">IF(ISERROR((AI19/AG19)/(AI21/100)),0,((AI19/AG19)/(AI21/100))*100)</f>
        <v>99.534959614913916</v>
      </c>
    </row>
    <row r="21" spans="1:35" ht="33" customHeight="1">
      <c r="A21" s="18" t="s">
        <v>44</v>
      </c>
      <c r="B21" s="9" t="s">
        <v>22</v>
      </c>
      <c r="C21" s="39">
        <v>103.8</v>
      </c>
      <c r="D21" s="35">
        <v>118.8</v>
      </c>
      <c r="E21" s="33">
        <v>123.8</v>
      </c>
      <c r="F21" s="33">
        <v>103.7</v>
      </c>
      <c r="G21" s="8">
        <v>103.8</v>
      </c>
      <c r="H21" s="33">
        <v>104.6</v>
      </c>
      <c r="I21" s="8">
        <v>104.4</v>
      </c>
      <c r="J21" s="33">
        <v>105.2</v>
      </c>
      <c r="K21" s="6">
        <v>104.7</v>
      </c>
      <c r="L21" s="43">
        <v>105</v>
      </c>
      <c r="M21" s="23">
        <v>104.5</v>
      </c>
      <c r="N21" s="43">
        <v>105</v>
      </c>
      <c r="O21" s="23">
        <v>104.4</v>
      </c>
      <c r="P21" s="43">
        <v>102</v>
      </c>
      <c r="Q21" s="23">
        <v>101</v>
      </c>
      <c r="R21" s="43">
        <v>102.4</v>
      </c>
      <c r="S21" s="23">
        <v>101</v>
      </c>
      <c r="T21" s="43">
        <v>102.5</v>
      </c>
      <c r="U21" s="23">
        <v>101.4</v>
      </c>
      <c r="V21" s="43">
        <v>102.8</v>
      </c>
      <c r="W21" s="23">
        <v>102</v>
      </c>
      <c r="X21" s="43">
        <v>103</v>
      </c>
      <c r="Y21" s="23">
        <v>102</v>
      </c>
      <c r="Z21" s="43">
        <v>102.8</v>
      </c>
      <c r="AA21" s="23">
        <v>102.4</v>
      </c>
      <c r="AB21" s="43">
        <v>103</v>
      </c>
      <c r="AC21" s="23">
        <v>102.2</v>
      </c>
      <c r="AD21" s="43">
        <v>103.4</v>
      </c>
      <c r="AE21" s="23">
        <v>102.6</v>
      </c>
      <c r="AF21" s="43">
        <v>103.3</v>
      </c>
      <c r="AG21" s="23">
        <v>102.5</v>
      </c>
      <c r="AH21" s="43">
        <v>104</v>
      </c>
      <c r="AI21" s="23">
        <v>103</v>
      </c>
    </row>
    <row r="22" spans="1:35" ht="28.5" customHeight="1">
      <c r="A22" s="18" t="s">
        <v>26</v>
      </c>
      <c r="B22" s="5"/>
      <c r="C22" s="38"/>
      <c r="D22" s="38"/>
      <c r="E22" s="38"/>
      <c r="F22" s="38"/>
      <c r="G22" s="13"/>
      <c r="H22" s="38"/>
      <c r="I22" s="13"/>
      <c r="J22" s="38"/>
      <c r="K22" s="13"/>
      <c r="L22" s="48"/>
      <c r="M22" s="28"/>
      <c r="N22" s="48"/>
      <c r="O22" s="28"/>
      <c r="P22" s="48"/>
      <c r="Q22" s="28"/>
      <c r="R22" s="48"/>
      <c r="S22" s="28"/>
      <c r="T22" s="48"/>
      <c r="U22" s="28"/>
      <c r="V22" s="48"/>
      <c r="W22" s="28"/>
      <c r="X22" s="48"/>
      <c r="Y22" s="28"/>
      <c r="Z22" s="48"/>
      <c r="AA22" s="28"/>
      <c r="AB22" s="48"/>
      <c r="AC22" s="28"/>
      <c r="AD22" s="48"/>
      <c r="AE22" s="28"/>
      <c r="AF22" s="48"/>
      <c r="AG22" s="28"/>
      <c r="AH22" s="48"/>
      <c r="AI22" s="28"/>
    </row>
    <row r="23" spans="1:35" ht="60">
      <c r="A23" s="18" t="s">
        <v>28</v>
      </c>
      <c r="B23" s="9" t="s">
        <v>24</v>
      </c>
      <c r="C23" s="39">
        <v>15845</v>
      </c>
      <c r="D23" s="35">
        <v>16470.5</v>
      </c>
      <c r="E23" s="33">
        <v>18060.2</v>
      </c>
      <c r="F23" s="33">
        <v>19902.3</v>
      </c>
      <c r="G23" s="8">
        <v>19902.3</v>
      </c>
      <c r="H23" s="33">
        <v>21554.2</v>
      </c>
      <c r="I23" s="8">
        <v>21574.1</v>
      </c>
      <c r="J23" s="33">
        <v>23235.4</v>
      </c>
      <c r="K23" s="6">
        <v>23256.9</v>
      </c>
      <c r="L23" s="43">
        <v>25100</v>
      </c>
      <c r="M23" s="23">
        <v>25200</v>
      </c>
      <c r="N23" s="43">
        <v>27100</v>
      </c>
      <c r="O23" s="23">
        <v>27300</v>
      </c>
      <c r="P23" s="43">
        <v>29300</v>
      </c>
      <c r="Q23" s="23">
        <v>29600</v>
      </c>
      <c r="R23" s="43">
        <v>31700</v>
      </c>
      <c r="S23" s="23">
        <v>32100</v>
      </c>
      <c r="T23" s="43">
        <v>34300</v>
      </c>
      <c r="U23" s="23">
        <v>34800</v>
      </c>
      <c r="V23" s="43">
        <v>37200</v>
      </c>
      <c r="W23" s="23">
        <v>37800</v>
      </c>
      <c r="X23" s="43">
        <v>40200</v>
      </c>
      <c r="Y23" s="23">
        <v>40900</v>
      </c>
      <c r="Z23" s="43">
        <v>43500</v>
      </c>
      <c r="AA23" s="23">
        <v>44300</v>
      </c>
      <c r="AB23" s="43">
        <v>47300</v>
      </c>
      <c r="AC23" s="23">
        <v>48200</v>
      </c>
      <c r="AD23" s="43">
        <v>51400</v>
      </c>
      <c r="AE23" s="23">
        <v>52500</v>
      </c>
      <c r="AF23" s="43">
        <v>55200</v>
      </c>
      <c r="AG23" s="23">
        <v>56500</v>
      </c>
      <c r="AH23" s="43">
        <v>59300</v>
      </c>
      <c r="AI23" s="23">
        <v>60700</v>
      </c>
    </row>
    <row r="24" spans="1:35" ht="29.25" customHeight="1">
      <c r="A24" s="18" t="s">
        <v>29</v>
      </c>
      <c r="B24" s="9" t="s">
        <v>22</v>
      </c>
      <c r="C24" s="39">
        <v>94.8</v>
      </c>
      <c r="D24" s="36">
        <f>IF(ISERROR((D23/C23)/(D25/100)),0,((D23/C23)/(D25/100))*100)</f>
        <v>100.43248071977476</v>
      </c>
      <c r="E24" s="36">
        <f t="shared" ref="E24:F24" si="26">IF(ISERROR((E23/D23)/(E25/100)),0,((E23/D23)/(E25/100))*100)</f>
        <v>103.44509594913261</v>
      </c>
      <c r="F24" s="36">
        <f t="shared" si="26"/>
        <v>99.818637956245837</v>
      </c>
      <c r="G24" s="19">
        <f>IF(ISERROR((G23/E23)/(G25/100)),0,((G23/E23)/(G25/100))*100)</f>
        <v>99.818637956245837</v>
      </c>
      <c r="H24" s="36">
        <f t="shared" ref="H24:P24" si="27">IF(ISERROR((H23/F23)/(H25/100)),0,((H23/F23)/(H25/100))*100)</f>
        <v>99.907791257710883</v>
      </c>
      <c r="I24" s="19">
        <f t="shared" si="27"/>
        <v>99.907865591617835</v>
      </c>
      <c r="J24" s="36">
        <f t="shared" si="27"/>
        <v>99.907202920028084</v>
      </c>
      <c r="K24" s="19">
        <f t="shared" si="27"/>
        <v>99.907408369591082</v>
      </c>
      <c r="L24" s="46">
        <f t="shared" si="27"/>
        <v>100.20855676314895</v>
      </c>
      <c r="M24" s="26">
        <f t="shared" si="27"/>
        <v>100.51478647895193</v>
      </c>
      <c r="N24" s="46">
        <f t="shared" si="27"/>
        <v>100.15596242118723</v>
      </c>
      <c r="O24" s="26">
        <f t="shared" si="27"/>
        <v>100.4947433518862</v>
      </c>
      <c r="P24" s="46">
        <f t="shared" si="27"/>
        <v>100.48148808625635</v>
      </c>
      <c r="Q24" s="26">
        <f t="shared" ref="Q24" si="28">IF(ISERROR((Q23/O23)/(Q25/100)),0,((Q23/O23)/(Q25/100))*100)</f>
        <v>100.7666435175729</v>
      </c>
      <c r="R24" s="46">
        <f t="shared" ref="R24" si="29">IF(ISERROR((R23/P23)/(R25/100)),0,((R23/P23)/(R25/100))*100)</f>
        <v>100.54937386604415</v>
      </c>
      <c r="S24" s="26">
        <f t="shared" ref="S24" si="30">IF(ISERROR((S23/Q23)/(S25/100)),0,((S23/Q23)/(S25/100))*100)</f>
        <v>100.78619511705014</v>
      </c>
      <c r="T24" s="46">
        <f t="shared" ref="T24" si="31">IF(ISERROR((T23/R23)/(T25/100)),0,((T23/R23)/(T25/100))*100)</f>
        <v>100.74664128908704</v>
      </c>
      <c r="U24" s="26">
        <f t="shared" ref="U24" si="32">IF(ISERROR((U23/S23)/(U25/100)),0,((U23/S23)/(U25/100))*100)</f>
        <v>100.94154092483333</v>
      </c>
      <c r="V24" s="46">
        <f t="shared" ref="V24" si="33">IF(ISERROR((V23/T23)/(V25/100)),0,((V23/T23)/(V25/100))*100)</f>
        <v>100.88819580988542</v>
      </c>
      <c r="W24" s="26">
        <f t="shared" ref="W24" si="34">IF(ISERROR((W23/U23)/(W25/100)),0,((W23/U23)/(W25/100))*100)</f>
        <v>101.04250200481155</v>
      </c>
      <c r="X24" s="46">
        <f t="shared" ref="X24" si="35">IF(ISERROR((X23/V23)/(X25/100)),0,((X23/V23)/(X25/100))*100)</f>
        <v>100.99487488694604</v>
      </c>
      <c r="Y24" s="26">
        <f t="shared" ref="Y24" si="36">IF(ISERROR((Y23/W23)/(Y25/100)),0,((Y23/W23)/(Y25/100))*100)</f>
        <v>101.1224843000544</v>
      </c>
      <c r="Z24" s="46">
        <f t="shared" ref="Z24" si="37">IF(ISERROR((Z23/X23)/(Z25/100)),0,((Z23/X23)/(Z25/100))*100)</f>
        <v>101.03543905124239</v>
      </c>
      <c r="AA24" s="26">
        <f t="shared" ref="AA24" si="38">IF(ISERROR((AA23/Y23)/(AA25/100)),0,((AA23/Y23)/(AA25/100))*100)</f>
        <v>101.13254755855073</v>
      </c>
      <c r="AB24" s="46">
        <f t="shared" ref="AB24" si="39">IF(ISERROR((AB23/Z23)/(AB25/100)),0,((AB23/Z23)/(AB25/100))*100)</f>
        <v>101.14942528735634</v>
      </c>
      <c r="AC24" s="26">
        <f t="shared" ref="AC24" si="40">IF(ISERROR((AC23/AA23)/(AC25/100)),0,((AC23/AA23)/(AC25/100))*100)</f>
        <v>101.21266208199906</v>
      </c>
      <c r="AD24" s="46">
        <f t="shared" ref="AD24" si="41">IF(ISERROR((AD23/AB23)/(AD25/100)),0,((AD23/AB23)/(AD25/100))*100)</f>
        <v>101.18070401297632</v>
      </c>
      <c r="AE24" s="26">
        <f t="shared" ref="AE24" si="42">IF(ISERROR((AE23/AC23)/(AE25/100)),0,((AE23/AC23)/(AE25/100))*100)</f>
        <v>101.41635179304109</v>
      </c>
      <c r="AF24" s="46">
        <f t="shared" ref="AF24" si="43">IF(ISERROR((AF23/AD23)/(AF25/100)),0,((AF23/AD23)/(AF25/100))*100)</f>
        <v>101.31414727259379</v>
      </c>
      <c r="AG24" s="26">
        <f t="shared" ref="AG24" si="44">IF(ISERROR((AG23/AE23)/(AG25/100)),0,((AG23/AE23)/(AG25/100))*100)</f>
        <v>101.52740341419586</v>
      </c>
      <c r="AH24" s="46">
        <f t="shared" ref="AH24" si="45">IF(ISERROR((AH23/AF23)/(AH25/100)),0,((AH23/AF23)/(AH25/100))*100)</f>
        <v>101.34673229423024</v>
      </c>
      <c r="AI24" s="26">
        <f t="shared" ref="AI24" si="46">IF(ISERROR((AI23/AG23)/(AI25/100)),0,((AI23/AG23)/(AI25/100))*100)</f>
        <v>101.35247954583402</v>
      </c>
    </row>
    <row r="25" spans="1:35" ht="31.5" customHeight="1">
      <c r="A25" s="7" t="s">
        <v>45</v>
      </c>
      <c r="B25" s="9" t="s">
        <v>22</v>
      </c>
      <c r="C25" s="39">
        <v>107.7</v>
      </c>
      <c r="D25" s="39">
        <v>103.5</v>
      </c>
      <c r="E25" s="33">
        <v>106</v>
      </c>
      <c r="F25" s="33">
        <v>110.4</v>
      </c>
      <c r="G25" s="8">
        <v>110.4</v>
      </c>
      <c r="H25" s="33">
        <v>108.4</v>
      </c>
      <c r="I25" s="8">
        <v>108.5</v>
      </c>
      <c r="J25" s="39">
        <v>107.9</v>
      </c>
      <c r="K25" s="12">
        <v>107.9</v>
      </c>
      <c r="L25" s="49">
        <v>107.8</v>
      </c>
      <c r="M25" s="29">
        <v>107.8</v>
      </c>
      <c r="N25" s="49">
        <v>107.8</v>
      </c>
      <c r="O25" s="29">
        <v>107.8</v>
      </c>
      <c r="P25" s="49">
        <v>107.6</v>
      </c>
      <c r="Q25" s="29">
        <v>107.6</v>
      </c>
      <c r="R25" s="49">
        <v>107.6</v>
      </c>
      <c r="S25" s="29">
        <v>107.6</v>
      </c>
      <c r="T25" s="49">
        <v>107.4</v>
      </c>
      <c r="U25" s="29">
        <v>107.4</v>
      </c>
      <c r="V25" s="49">
        <v>107.5</v>
      </c>
      <c r="W25" s="29">
        <v>107.5</v>
      </c>
      <c r="X25" s="49">
        <v>107</v>
      </c>
      <c r="Y25" s="29">
        <v>107</v>
      </c>
      <c r="Z25" s="49">
        <v>107.1</v>
      </c>
      <c r="AA25" s="29">
        <v>107.1</v>
      </c>
      <c r="AB25" s="49">
        <v>107.5</v>
      </c>
      <c r="AC25" s="29">
        <v>107.5</v>
      </c>
      <c r="AD25" s="49">
        <v>107.4</v>
      </c>
      <c r="AE25" s="29">
        <v>107.4</v>
      </c>
      <c r="AF25" s="49">
        <v>106</v>
      </c>
      <c r="AG25" s="29">
        <v>106</v>
      </c>
      <c r="AH25" s="49">
        <v>106</v>
      </c>
      <c r="AI25" s="29">
        <v>106</v>
      </c>
    </row>
    <row r="26" spans="1:35">
      <c r="A26" s="4" t="s">
        <v>47</v>
      </c>
      <c r="B26" s="5"/>
      <c r="C26" s="39"/>
      <c r="D26" s="39"/>
      <c r="E26" s="39"/>
      <c r="F26" s="39"/>
      <c r="G26" s="12"/>
      <c r="H26" s="39"/>
      <c r="I26" s="12"/>
      <c r="J26" s="39"/>
      <c r="K26" s="12"/>
      <c r="L26" s="49"/>
      <c r="M26" s="29"/>
      <c r="N26" s="49"/>
      <c r="O26" s="29"/>
      <c r="P26" s="49"/>
      <c r="Q26" s="29"/>
      <c r="R26" s="49"/>
      <c r="S26" s="29"/>
      <c r="T26" s="49"/>
      <c r="U26" s="29"/>
      <c r="V26" s="49"/>
      <c r="W26" s="29"/>
      <c r="X26" s="49"/>
      <c r="Y26" s="29"/>
      <c r="Z26" s="49"/>
      <c r="AA26" s="29"/>
      <c r="AB26" s="49"/>
      <c r="AC26" s="29"/>
      <c r="AD26" s="49"/>
      <c r="AE26" s="29"/>
      <c r="AF26" s="49"/>
      <c r="AG26" s="29"/>
      <c r="AH26" s="49"/>
      <c r="AI26" s="29"/>
    </row>
    <row r="27" spans="1:35" ht="30">
      <c r="A27" s="7" t="s">
        <v>77</v>
      </c>
      <c r="B27" s="9" t="s">
        <v>24</v>
      </c>
      <c r="C27" s="39">
        <v>149734</v>
      </c>
      <c r="D27" s="39">
        <v>144813.70000000001</v>
      </c>
      <c r="E27" s="39">
        <v>158543.29999999999</v>
      </c>
      <c r="F27" s="39">
        <v>166073.5</v>
      </c>
      <c r="G27" s="12">
        <v>168748.7</v>
      </c>
      <c r="H27" s="39">
        <v>174440.9</v>
      </c>
      <c r="I27" s="12">
        <v>177023.4</v>
      </c>
      <c r="J27" s="39">
        <v>182561.4</v>
      </c>
      <c r="K27" s="12">
        <v>184648.5</v>
      </c>
      <c r="L27" s="49">
        <v>188500</v>
      </c>
      <c r="M27" s="29">
        <v>189750</v>
      </c>
      <c r="N27" s="49">
        <v>192600</v>
      </c>
      <c r="O27" s="29">
        <v>193650</v>
      </c>
      <c r="P27" s="49">
        <v>197400</v>
      </c>
      <c r="Q27" s="29">
        <v>198500</v>
      </c>
      <c r="R27" s="49">
        <v>202650</v>
      </c>
      <c r="S27" s="29">
        <v>203600</v>
      </c>
      <c r="T27" s="49">
        <v>209100</v>
      </c>
      <c r="U27" s="29">
        <v>210200</v>
      </c>
      <c r="V27" s="49">
        <v>216400</v>
      </c>
      <c r="W27" s="29">
        <v>217300</v>
      </c>
      <c r="X27" s="49">
        <v>221000</v>
      </c>
      <c r="Y27" s="29">
        <v>221800</v>
      </c>
      <c r="Z27" s="49">
        <v>227500</v>
      </c>
      <c r="AA27" s="29">
        <v>228500</v>
      </c>
      <c r="AB27" s="49">
        <v>237000</v>
      </c>
      <c r="AC27" s="29">
        <v>238500</v>
      </c>
      <c r="AD27" s="49">
        <v>250000</v>
      </c>
      <c r="AE27" s="29">
        <v>251500</v>
      </c>
      <c r="AF27" s="49">
        <v>270000</v>
      </c>
      <c r="AG27" s="29">
        <v>271500</v>
      </c>
      <c r="AH27" s="49">
        <v>292000</v>
      </c>
      <c r="AI27" s="29">
        <v>295000</v>
      </c>
    </row>
    <row r="28" spans="1:35" ht="30.75" customHeight="1">
      <c r="A28" s="7" t="s">
        <v>46</v>
      </c>
      <c r="B28" s="9" t="s">
        <v>22</v>
      </c>
      <c r="C28" s="39">
        <v>87.8</v>
      </c>
      <c r="D28" s="36">
        <f>IF(ISERROR((D27/C27)/(D29/100)),0,((D27/C27)/(D29/100))*100)</f>
        <v>86.972997102872014</v>
      </c>
      <c r="E28" s="36">
        <f t="shared" ref="E28:F28" si="47">IF(ISERROR((E27/D27)/(E29/100)),0,((E27/D27)/(E29/100))*100)</f>
        <v>99.528064490633611</v>
      </c>
      <c r="F28" s="36">
        <f t="shared" si="47"/>
        <v>100.23886822677339</v>
      </c>
      <c r="G28" s="19">
        <f>IF(ISERROR((G27/E27)/(G29/100)),0,((G27/E27)/(G29/100))*100)</f>
        <v>100.88813239511414</v>
      </c>
      <c r="H28" s="36">
        <f t="shared" ref="H28:P28" si="48">IF(ISERROR((H27/F27)/(H29/100)),0,((H27/F27)/(H29/100))*100)</f>
        <v>100.32318200993093</v>
      </c>
      <c r="I28" s="19">
        <f t="shared" si="48"/>
        <v>100.48234071027562</v>
      </c>
      <c r="J28" s="36">
        <f t="shared" si="48"/>
        <v>100.2444044827276</v>
      </c>
      <c r="K28" s="19">
        <f t="shared" si="48"/>
        <v>100.392104570988</v>
      </c>
      <c r="L28" s="46">
        <f t="shared" si="48"/>
        <v>100.24556600566387</v>
      </c>
      <c r="M28" s="26">
        <f t="shared" si="48"/>
        <v>100.25640675094149</v>
      </c>
      <c r="N28" s="46">
        <f t="shared" si="48"/>
        <v>100.17163364019348</v>
      </c>
      <c r="O28" s="26">
        <f t="shared" si="48"/>
        <v>100.25082118701323</v>
      </c>
      <c r="P28" s="46">
        <f t="shared" si="48"/>
        <v>100.28592156360688</v>
      </c>
      <c r="Q28" s="26">
        <f t="shared" ref="Q28" si="49">IF(ISERROR((Q27/O27)/(Q29/100)),0,((Q27/O27)/(Q29/100))*100)</f>
        <v>100.39619829690622</v>
      </c>
      <c r="R28" s="46">
        <f t="shared" ref="R28" si="50">IF(ISERROR((R27/P27)/(R29/100)),0,((R27/P27)/(R29/100))*100)</f>
        <v>100.25349069148936</v>
      </c>
      <c r="S28" s="26">
        <f t="shared" ref="S28" si="51">IF(ISERROR((S27/Q27)/(S29/100)),0,((S27/Q27)/(S29/100))*100)</f>
        <v>100.36132047104753</v>
      </c>
      <c r="T28" s="46">
        <f t="shared" ref="T28" si="52">IF(ISERROR((T27/R27)/(T29/100)),0,((T27/R27)/(T29/100))*100)</f>
        <v>100.76448001480385</v>
      </c>
      <c r="U28" s="26">
        <f t="shared" ref="U28" si="53">IF(ISERROR((U27/S27)/(U29/100)),0,((U27/S27)/(U29/100))*100)</f>
        <v>101.01922729422257</v>
      </c>
      <c r="V28" s="46">
        <f t="shared" ref="V28" si="54">IF(ISERROR((V27/T27)/(V29/100)),0,((V27/T27)/(V29/100))*100)</f>
        <v>100.96697810593602</v>
      </c>
      <c r="W28" s="26">
        <f t="shared" ref="W28" si="55">IF(ISERROR((W27/U27)/(W29/100)),0,((W27/U27)/(W29/100))*100)</f>
        <v>101.15238306263163</v>
      </c>
      <c r="X28" s="46">
        <f t="shared" ref="X28" si="56">IF(ISERROR((X27/V27)/(X29/100)),0,((X27/V27)/(X29/100))*100)</f>
        <v>101.11454768397357</v>
      </c>
      <c r="Y28" s="26">
        <f t="shared" ref="Y28" si="57">IF(ISERROR((Y27/W27)/(Y29/100)),0,((Y27/W27)/(Y29/100))*100)</f>
        <v>101.26078349732283</v>
      </c>
      <c r="Z28" s="46">
        <f t="shared" ref="Z28" si="58">IF(ISERROR((Z27/X27)/(Z29/100)),0,((Z27/X27)/(Z29/100))*100)</f>
        <v>101.32005558128763</v>
      </c>
      <c r="AA28" s="26">
        <f t="shared" ref="AA28" si="59">IF(ISERROR((AA27/Y27)/(AA29/100)),0,((AA27/Y27)/(AA29/100))*100)</f>
        <v>101.4982654235165</v>
      </c>
      <c r="AB28" s="46">
        <f t="shared" ref="AB28" si="60">IF(ISERROR((AB27/Z27)/(AB29/100)),0,((AB27/Z27)/(AB29/100))*100)</f>
        <v>102.13316095669039</v>
      </c>
      <c r="AC28" s="26">
        <f t="shared" ref="AC28" si="61">IF(ISERROR((AC27/AA27)/(AC29/100)),0,((AC27/AA27)/(AC29/100))*100)</f>
        <v>102.53081298121774</v>
      </c>
      <c r="AD28" s="46">
        <f t="shared" ref="AD28" si="62">IF(ISERROR((AD27/AB27)/(AD29/100)),0,((AD27/AB27)/(AD29/100))*100)</f>
        <v>102.9124215292786</v>
      </c>
      <c r="AE28" s="26">
        <f t="shared" ref="AE28" si="63">IF(ISERROR((AE27/AC27)/(AE29/100)),0,((AE27/AC27)/(AE29/100))*100)</f>
        <v>102.97923218029351</v>
      </c>
      <c r="AF28" s="46">
        <f t="shared" ref="AF28" si="64">IF(ISERROR((AF27/AD27)/(AF29/100)),0,((AF27/AD27)/(AF29/100))*100)</f>
        <v>105.36585365853661</v>
      </c>
      <c r="AG28" s="26">
        <f t="shared" ref="AG28" si="65">IF(ISERROR((AG27/AE27)/(AG29/100)),0,((AG27/AE27)/(AG29/100))*100)</f>
        <v>105.62846015881229</v>
      </c>
      <c r="AH28" s="46">
        <f t="shared" ref="AH28" si="66">IF(ISERROR((AH27/AF27)/(AH29/100)),0,((AH27/AF27)/(AH29/100))*100)</f>
        <v>106.02759622367466</v>
      </c>
      <c r="AI28" s="26">
        <f t="shared" ref="AI28" si="67">IF(ISERROR((AI27/AG27)/(AI29/100)),0,((AI27/AG27)/(AI29/100))*100)</f>
        <v>106.62965352591731</v>
      </c>
    </row>
    <row r="29" spans="1:35" ht="30.75" customHeight="1">
      <c r="A29" s="7" t="s">
        <v>42</v>
      </c>
      <c r="B29" s="9" t="s">
        <v>22</v>
      </c>
      <c r="C29" s="39">
        <v>104.4</v>
      </c>
      <c r="D29" s="39">
        <v>111.2</v>
      </c>
      <c r="E29" s="39">
        <v>110</v>
      </c>
      <c r="F29" s="39">
        <v>104.5</v>
      </c>
      <c r="G29" s="12">
        <v>105.5</v>
      </c>
      <c r="H29" s="39">
        <v>104.7</v>
      </c>
      <c r="I29" s="12">
        <v>104.4</v>
      </c>
      <c r="J29" s="39">
        <v>104.4</v>
      </c>
      <c r="K29" s="12">
        <v>103.9</v>
      </c>
      <c r="L29" s="49">
        <v>103</v>
      </c>
      <c r="M29" s="29">
        <v>102.5</v>
      </c>
      <c r="N29" s="49">
        <v>102</v>
      </c>
      <c r="O29" s="29">
        <v>101.8</v>
      </c>
      <c r="P29" s="49">
        <v>102.2</v>
      </c>
      <c r="Q29" s="29">
        <v>102.1</v>
      </c>
      <c r="R29" s="49">
        <v>102.4</v>
      </c>
      <c r="S29" s="29">
        <v>102.2</v>
      </c>
      <c r="T29" s="49">
        <v>102.4</v>
      </c>
      <c r="U29" s="29">
        <v>102.2</v>
      </c>
      <c r="V29" s="49">
        <v>102.5</v>
      </c>
      <c r="W29" s="29">
        <v>102.2</v>
      </c>
      <c r="X29" s="49">
        <v>101</v>
      </c>
      <c r="Y29" s="29">
        <v>100.8</v>
      </c>
      <c r="Z29" s="49">
        <v>101.6</v>
      </c>
      <c r="AA29" s="29">
        <v>101.5</v>
      </c>
      <c r="AB29" s="49">
        <v>102</v>
      </c>
      <c r="AC29" s="29">
        <v>101.8</v>
      </c>
      <c r="AD29" s="49">
        <v>102.5</v>
      </c>
      <c r="AE29" s="29">
        <v>102.4</v>
      </c>
      <c r="AF29" s="49">
        <v>102.5</v>
      </c>
      <c r="AG29" s="29">
        <v>102.2</v>
      </c>
      <c r="AH29" s="49">
        <v>102</v>
      </c>
      <c r="AI29" s="29">
        <v>101.9</v>
      </c>
    </row>
    <row r="30" spans="1:35">
      <c r="A30" s="4" t="s">
        <v>49</v>
      </c>
      <c r="B30" s="7"/>
      <c r="C30" s="39"/>
      <c r="D30" s="39"/>
      <c r="E30" s="39"/>
      <c r="F30" s="39"/>
      <c r="G30" s="12"/>
      <c r="H30" s="39"/>
      <c r="I30" s="12"/>
      <c r="J30" s="39"/>
      <c r="K30" s="12"/>
      <c r="L30" s="49"/>
      <c r="M30" s="29"/>
      <c r="N30" s="49"/>
      <c r="O30" s="29"/>
      <c r="P30" s="49"/>
      <c r="Q30" s="29"/>
      <c r="R30" s="49"/>
      <c r="S30" s="29"/>
      <c r="T30" s="49"/>
      <c r="U30" s="29"/>
      <c r="V30" s="49"/>
      <c r="W30" s="29"/>
      <c r="X30" s="49"/>
      <c r="Y30" s="29"/>
      <c r="Z30" s="49"/>
      <c r="AA30" s="29"/>
      <c r="AB30" s="49"/>
      <c r="AC30" s="29"/>
      <c r="AD30" s="49"/>
      <c r="AE30" s="29"/>
      <c r="AF30" s="49"/>
      <c r="AG30" s="29"/>
      <c r="AH30" s="49"/>
      <c r="AI30" s="29"/>
    </row>
    <row r="31" spans="1:35" ht="30">
      <c r="A31" s="7" t="s">
        <v>52</v>
      </c>
      <c r="B31" s="14" t="s">
        <v>50</v>
      </c>
      <c r="C31" s="39">
        <v>339.8</v>
      </c>
      <c r="D31" s="39">
        <v>138.9</v>
      </c>
      <c r="E31" s="39">
        <v>750</v>
      </c>
      <c r="F31" s="39">
        <v>750</v>
      </c>
      <c r="G31" s="12">
        <v>750</v>
      </c>
      <c r="H31" s="39">
        <v>750</v>
      </c>
      <c r="I31" s="12">
        <v>750</v>
      </c>
      <c r="J31" s="39">
        <v>750</v>
      </c>
      <c r="K31" s="12">
        <v>750</v>
      </c>
      <c r="L31" s="49">
        <v>750</v>
      </c>
      <c r="M31" s="29">
        <v>750</v>
      </c>
      <c r="N31" s="49">
        <v>750</v>
      </c>
      <c r="O31" s="29">
        <v>750</v>
      </c>
      <c r="P31" s="49">
        <v>750</v>
      </c>
      <c r="Q31" s="29">
        <v>750</v>
      </c>
      <c r="R31" s="49">
        <v>800</v>
      </c>
      <c r="S31" s="29">
        <v>800</v>
      </c>
      <c r="T31" s="49">
        <v>800</v>
      </c>
      <c r="U31" s="29">
        <v>800</v>
      </c>
      <c r="V31" s="49">
        <v>850</v>
      </c>
      <c r="W31" s="29">
        <v>850</v>
      </c>
      <c r="X31" s="49">
        <v>850</v>
      </c>
      <c r="Y31" s="29">
        <v>850</v>
      </c>
      <c r="Z31" s="49">
        <v>900</v>
      </c>
      <c r="AA31" s="29">
        <v>900</v>
      </c>
      <c r="AB31" s="49">
        <v>900</v>
      </c>
      <c r="AC31" s="29">
        <v>900</v>
      </c>
      <c r="AD31" s="49">
        <v>950</v>
      </c>
      <c r="AE31" s="29">
        <v>950</v>
      </c>
      <c r="AF31" s="49">
        <v>1000</v>
      </c>
      <c r="AG31" s="29">
        <v>1000</v>
      </c>
      <c r="AH31" s="49">
        <v>1000</v>
      </c>
      <c r="AI31" s="29">
        <v>1000</v>
      </c>
    </row>
    <row r="32" spans="1:35" ht="30" customHeight="1">
      <c r="A32" s="7" t="s">
        <v>53</v>
      </c>
      <c r="B32" s="14" t="s">
        <v>54</v>
      </c>
      <c r="C32" s="39">
        <v>30.5</v>
      </c>
      <c r="D32" s="34">
        <f>IF((ISERROR(D31/C31)),0,(D31/C31)*100)</f>
        <v>40.876986462625077</v>
      </c>
      <c r="E32" s="34">
        <f t="shared" ref="E32:F32" si="68">IF((ISERROR(E31/D31)),0,(E31/D31)*100)</f>
        <v>539.9568034557235</v>
      </c>
      <c r="F32" s="34">
        <f t="shared" si="68"/>
        <v>100</v>
      </c>
      <c r="G32" s="17">
        <f>IF((ISERROR(G31/E31)),0,(G31/E31)*100)</f>
        <v>100</v>
      </c>
      <c r="H32" s="34">
        <f t="shared" ref="H32:P32" si="69">IF((ISERROR(H31/F31)),0,(H31/F31)*100)</f>
        <v>100</v>
      </c>
      <c r="I32" s="17">
        <f t="shared" si="69"/>
        <v>100</v>
      </c>
      <c r="J32" s="34">
        <f t="shared" si="69"/>
        <v>100</v>
      </c>
      <c r="K32" s="17">
        <f>IF((ISERROR(K31/I31)),0,(K31/I31)*100)</f>
        <v>100</v>
      </c>
      <c r="L32" s="44">
        <f>IF((ISERROR(L31/J31)),0,(L31/J31)*100)</f>
        <v>100</v>
      </c>
      <c r="M32" s="24">
        <f t="shared" si="69"/>
        <v>100</v>
      </c>
      <c r="N32" s="44">
        <f t="shared" si="69"/>
        <v>100</v>
      </c>
      <c r="O32" s="24">
        <f t="shared" si="69"/>
        <v>100</v>
      </c>
      <c r="P32" s="44">
        <f t="shared" si="69"/>
        <v>100</v>
      </c>
      <c r="Q32" s="24">
        <f t="shared" ref="Q32" si="70">IF((ISERROR(Q31/O31)),0,(Q31/O31)*100)</f>
        <v>100</v>
      </c>
      <c r="R32" s="44">
        <f t="shared" ref="R32" si="71">IF((ISERROR(R31/P31)),0,(R31/P31)*100)</f>
        <v>106.66666666666667</v>
      </c>
      <c r="S32" s="24">
        <f t="shared" ref="S32" si="72">IF((ISERROR(S31/Q31)),0,(S31/Q31)*100)</f>
        <v>106.66666666666667</v>
      </c>
      <c r="T32" s="44">
        <f t="shared" ref="T32" si="73">IF((ISERROR(T31/R31)),0,(T31/R31)*100)</f>
        <v>100</v>
      </c>
      <c r="U32" s="24">
        <f t="shared" ref="U32" si="74">IF((ISERROR(U31/S31)),0,(U31/S31)*100)</f>
        <v>100</v>
      </c>
      <c r="V32" s="44">
        <f t="shared" ref="V32" si="75">IF((ISERROR(V31/T31)),0,(V31/T31)*100)</f>
        <v>106.25</v>
      </c>
      <c r="W32" s="24">
        <f t="shared" ref="W32" si="76">IF((ISERROR(W31/U31)),0,(W31/U31)*100)</f>
        <v>106.25</v>
      </c>
      <c r="X32" s="44">
        <f t="shared" ref="X32" si="77">IF((ISERROR(X31/V31)),0,(X31/V31)*100)</f>
        <v>100</v>
      </c>
      <c r="Y32" s="24">
        <f t="shared" ref="Y32" si="78">IF((ISERROR(Y31/W31)),0,(Y31/W31)*100)</f>
        <v>100</v>
      </c>
      <c r="Z32" s="44">
        <f t="shared" ref="Z32" si="79">IF((ISERROR(Z31/X31)),0,(Z31/X31)*100)</f>
        <v>105.88235294117648</v>
      </c>
      <c r="AA32" s="24">
        <f t="shared" ref="AA32" si="80">IF((ISERROR(AA31/Y31)),0,(AA31/Y31)*100)</f>
        <v>105.88235294117648</v>
      </c>
      <c r="AB32" s="44">
        <f t="shared" ref="AB32" si="81">IF((ISERROR(AB31/Z31)),0,(AB31/Z31)*100)</f>
        <v>100</v>
      </c>
      <c r="AC32" s="24">
        <f t="shared" ref="AC32" si="82">IF((ISERROR(AC31/AA31)),0,(AC31/AA31)*100)</f>
        <v>100</v>
      </c>
      <c r="AD32" s="44">
        <f t="shared" ref="AD32" si="83">IF((ISERROR(AD31/AB31)),0,(AD31/AB31)*100)</f>
        <v>105.55555555555556</v>
      </c>
      <c r="AE32" s="24">
        <f t="shared" ref="AE32" si="84">IF((ISERROR(AE31/AC31)),0,(AE31/AC31)*100)</f>
        <v>105.55555555555556</v>
      </c>
      <c r="AF32" s="44">
        <f t="shared" ref="AF32" si="85">IF((ISERROR(AF31/AD31)),0,(AF31/AD31)*100)</f>
        <v>105.26315789473684</v>
      </c>
      <c r="AG32" s="24">
        <f t="shared" ref="AG32" si="86">IF((ISERROR(AG31/AE31)),0,(AG31/AE31)*100)</f>
        <v>105.26315789473684</v>
      </c>
      <c r="AH32" s="44">
        <f t="shared" ref="AH32" si="87">IF((ISERROR(AH31/AF31)),0,(AH31/AF31)*100)</f>
        <v>100</v>
      </c>
      <c r="AI32" s="24">
        <f t="shared" ref="AI32" si="88">IF((ISERROR(AI31/AG31)),0,(AI31/AG31)*100)</f>
        <v>100</v>
      </c>
    </row>
    <row r="33" spans="1:35">
      <c r="A33" s="4" t="s">
        <v>55</v>
      </c>
      <c r="B33" s="14"/>
      <c r="C33" s="39"/>
      <c r="D33" s="39"/>
      <c r="E33" s="39"/>
      <c r="F33" s="39"/>
      <c r="G33" s="12"/>
      <c r="H33" s="39"/>
      <c r="I33" s="12"/>
      <c r="J33" s="39"/>
      <c r="K33" s="12"/>
      <c r="L33" s="49"/>
      <c r="M33" s="29"/>
      <c r="N33" s="49"/>
      <c r="O33" s="29"/>
      <c r="P33" s="49"/>
      <c r="Q33" s="29"/>
      <c r="R33" s="49"/>
      <c r="S33" s="29"/>
      <c r="T33" s="49"/>
      <c r="U33" s="29"/>
      <c r="V33" s="49"/>
      <c r="W33" s="29"/>
      <c r="X33" s="49"/>
      <c r="Y33" s="29"/>
      <c r="Z33" s="49"/>
      <c r="AA33" s="29"/>
      <c r="AB33" s="49"/>
      <c r="AC33" s="29"/>
      <c r="AD33" s="49"/>
      <c r="AE33" s="29"/>
      <c r="AF33" s="49"/>
      <c r="AG33" s="29"/>
      <c r="AH33" s="49"/>
      <c r="AI33" s="29"/>
    </row>
    <row r="34" spans="1:35">
      <c r="A34" s="7" t="s">
        <v>73</v>
      </c>
      <c r="B34" s="14" t="s">
        <v>24</v>
      </c>
      <c r="C34" s="39">
        <v>791183</v>
      </c>
      <c r="D34" s="40">
        <f>C34*D35/100*D36/100</f>
        <v>862723.99008422997</v>
      </c>
      <c r="E34" s="40">
        <f t="shared" ref="E34:F34" si="89">D34*E35/100*E36/100</f>
        <v>941356.96816045698</v>
      </c>
      <c r="F34" s="40">
        <f t="shared" si="89"/>
        <v>1033158.0996954648</v>
      </c>
      <c r="G34" s="20">
        <f>E34*G35/100*G36/100</f>
        <v>1033591.1239008184</v>
      </c>
      <c r="H34" s="40">
        <f>F34*H35/100*H36/100</f>
        <v>1151847.3021884798</v>
      </c>
      <c r="I34" s="20">
        <f t="shared" ref="I34:P34" si="90">G34*I35/100*I36/100</f>
        <v>1157983.8156622821</v>
      </c>
      <c r="J34" s="40">
        <f t="shared" si="90"/>
        <v>1275901.2566341793</v>
      </c>
      <c r="K34" s="20">
        <f t="shared" si="90"/>
        <v>1291308.2822785592</v>
      </c>
      <c r="L34" s="50">
        <f t="shared" si="90"/>
        <v>1403899.67069972</v>
      </c>
      <c r="M34" s="30">
        <f t="shared" si="90"/>
        <v>1431802.6233904662</v>
      </c>
      <c r="N34" s="50">
        <f t="shared" si="90"/>
        <v>1543278.830006788</v>
      </c>
      <c r="O34" s="30">
        <f t="shared" si="90"/>
        <v>1584575.9633062291</v>
      </c>
      <c r="P34" s="50">
        <f t="shared" si="90"/>
        <v>1694890.5422666548</v>
      </c>
      <c r="Q34" s="30">
        <f t="shared" ref="Q34" si="91">O34*Q35/100*Q36/100</f>
        <v>1751986.4138295322</v>
      </c>
      <c r="R34" s="50">
        <f t="shared" ref="R34" si="92">P34*R35/100*R36/100</f>
        <v>1866786.341063339</v>
      </c>
      <c r="S34" s="30">
        <f t="shared" ref="S34" si="93">Q34*S35/100*S36/100</f>
        <v>1942616.5515454961</v>
      </c>
      <c r="T34" s="50">
        <f t="shared" ref="T34" si="94">R34*T35/100*T36/100</f>
        <v>2054196.7554153698</v>
      </c>
      <c r="U34" s="30">
        <f t="shared" ref="U34" si="95">S34*U35/100*U36/100</f>
        <v>2153973.2323536458</v>
      </c>
      <c r="V34" s="50">
        <f t="shared" ref="V34" si="96">T34*V35/100*V36/100</f>
        <v>2260438.1096590729</v>
      </c>
      <c r="W34" s="30">
        <f t="shared" ref="W34" si="97">U34*W35/100*W36/100</f>
        <v>2388291.0564620048</v>
      </c>
      <c r="X34" s="50">
        <f t="shared" ref="X34" si="98">V34*X35/100*X36/100</f>
        <v>2487386.0958688436</v>
      </c>
      <c r="Y34" s="30">
        <f t="shared" ref="Y34" si="99">W34*Y35/100*Y36/100</f>
        <v>2640518.474934957</v>
      </c>
      <c r="Z34" s="50">
        <f t="shared" ref="Z34" si="100">X34*Z35/100*Z36/100</f>
        <v>2721399.3797681844</v>
      </c>
      <c r="AA34" s="30">
        <f t="shared" ref="AA34" si="101">Y34*AA35/100*AA36/100</f>
        <v>2894179.8822295838</v>
      </c>
      <c r="AB34" s="50">
        <f t="shared" ref="AB34" si="102">Z34*AB35/100*AB36/100</f>
        <v>2997240.420901488</v>
      </c>
      <c r="AC34" s="30">
        <f t="shared" ref="AC34" si="103">AA34*AC35/100*AC36/100</f>
        <v>3193177.6058627223</v>
      </c>
      <c r="AD34" s="50">
        <f t="shared" ref="AD34" si="104">AB34*AD35/100*AD36/100</f>
        <v>3278561.4068073016</v>
      </c>
      <c r="AE34" s="30">
        <f t="shared" ref="AE34" si="105">AC34*AE35/100*AE36/100</f>
        <v>3502117.5392299406</v>
      </c>
      <c r="AF34" s="50">
        <f t="shared" ref="AF34" si="106">AD34*AF35/100*AF36/100</f>
        <v>3586287.180450235</v>
      </c>
      <c r="AG34" s="30">
        <f t="shared" ref="AG34" si="107">AE34*AG35/100*AG36/100</f>
        <v>3822211.0823155576</v>
      </c>
      <c r="AH34" s="50">
        <f t="shared" ref="AH34" si="108">AF34*AH35/100*AH36/100</f>
        <v>3895783.7641230905</v>
      </c>
      <c r="AI34" s="30">
        <f t="shared" ref="AI34" si="109">AG34*AI35/100*AI36/100</f>
        <v>4154774.0241656695</v>
      </c>
    </row>
    <row r="35" spans="1:35" ht="30" customHeight="1">
      <c r="A35" s="7" t="s">
        <v>56</v>
      </c>
      <c r="B35" s="14" t="s">
        <v>54</v>
      </c>
      <c r="C35" s="39">
        <v>98.8</v>
      </c>
      <c r="D35" s="39">
        <v>101.43468</v>
      </c>
      <c r="E35" s="39">
        <v>93.5</v>
      </c>
      <c r="F35" s="39">
        <v>102</v>
      </c>
      <c r="G35" s="12">
        <v>103</v>
      </c>
      <c r="H35" s="39">
        <v>104</v>
      </c>
      <c r="I35" s="12">
        <v>105</v>
      </c>
      <c r="J35" s="39">
        <v>104.5</v>
      </c>
      <c r="K35" s="12">
        <v>105.5</v>
      </c>
      <c r="L35" s="49">
        <v>104</v>
      </c>
      <c r="M35" s="29">
        <v>105</v>
      </c>
      <c r="N35" s="49">
        <v>104</v>
      </c>
      <c r="O35" s="29">
        <v>105</v>
      </c>
      <c r="P35" s="49">
        <v>104</v>
      </c>
      <c r="Q35" s="29">
        <v>105</v>
      </c>
      <c r="R35" s="49">
        <v>104.4</v>
      </c>
      <c r="S35" s="29">
        <v>105.4</v>
      </c>
      <c r="T35" s="49">
        <v>104.6</v>
      </c>
      <c r="U35" s="29">
        <v>105.6</v>
      </c>
      <c r="V35" s="49">
        <v>104.8</v>
      </c>
      <c r="W35" s="29">
        <v>105.8</v>
      </c>
      <c r="X35" s="49">
        <v>105</v>
      </c>
      <c r="Y35" s="29">
        <v>105.8</v>
      </c>
      <c r="Z35" s="49">
        <v>105.2</v>
      </c>
      <c r="AA35" s="29">
        <v>105.9</v>
      </c>
      <c r="AB35" s="49">
        <v>105.9</v>
      </c>
      <c r="AC35" s="29">
        <v>106.6</v>
      </c>
      <c r="AD35" s="49">
        <v>106.2</v>
      </c>
      <c r="AE35" s="29">
        <v>107</v>
      </c>
      <c r="AF35" s="49">
        <v>106.2</v>
      </c>
      <c r="AG35" s="29">
        <v>107</v>
      </c>
      <c r="AH35" s="49">
        <v>106.5</v>
      </c>
      <c r="AI35" s="29">
        <v>107.2</v>
      </c>
    </row>
    <row r="36" spans="1:35" ht="30" customHeight="1">
      <c r="A36" s="7" t="s">
        <v>42</v>
      </c>
      <c r="B36" s="14" t="s">
        <v>22</v>
      </c>
      <c r="C36" s="39">
        <v>106.6</v>
      </c>
      <c r="D36" s="39">
        <v>107.5</v>
      </c>
      <c r="E36" s="39">
        <v>116.7</v>
      </c>
      <c r="F36" s="39">
        <v>107.6</v>
      </c>
      <c r="G36" s="12">
        <v>106.6</v>
      </c>
      <c r="H36" s="39">
        <v>107.2</v>
      </c>
      <c r="I36" s="12">
        <v>106.7</v>
      </c>
      <c r="J36" s="39">
        <v>106</v>
      </c>
      <c r="K36" s="12">
        <v>105.7</v>
      </c>
      <c r="L36" s="49">
        <v>105.8</v>
      </c>
      <c r="M36" s="29">
        <v>105.6</v>
      </c>
      <c r="N36" s="49">
        <v>105.7</v>
      </c>
      <c r="O36" s="29">
        <v>105.4</v>
      </c>
      <c r="P36" s="49">
        <v>105.6</v>
      </c>
      <c r="Q36" s="29">
        <v>105.3</v>
      </c>
      <c r="R36" s="49">
        <v>105.5</v>
      </c>
      <c r="S36" s="29">
        <v>105.2</v>
      </c>
      <c r="T36" s="49">
        <v>105.2</v>
      </c>
      <c r="U36" s="29">
        <v>105</v>
      </c>
      <c r="V36" s="49">
        <v>105</v>
      </c>
      <c r="W36" s="29">
        <v>104.8</v>
      </c>
      <c r="X36" s="49">
        <v>104.8</v>
      </c>
      <c r="Y36" s="29">
        <v>104.5</v>
      </c>
      <c r="Z36" s="49">
        <v>104</v>
      </c>
      <c r="AA36" s="29">
        <v>103.5</v>
      </c>
      <c r="AB36" s="49">
        <v>104</v>
      </c>
      <c r="AC36" s="29">
        <v>103.5</v>
      </c>
      <c r="AD36" s="49">
        <v>103</v>
      </c>
      <c r="AE36" s="29">
        <v>102.5</v>
      </c>
      <c r="AF36" s="49">
        <v>103</v>
      </c>
      <c r="AG36" s="29">
        <v>102</v>
      </c>
      <c r="AH36" s="49">
        <v>102</v>
      </c>
      <c r="AI36" s="29">
        <v>101.4</v>
      </c>
    </row>
    <row r="37" spans="1:35">
      <c r="A37" s="7" t="s">
        <v>57</v>
      </c>
      <c r="B37" s="14" t="s">
        <v>24</v>
      </c>
      <c r="C37" s="39">
        <v>91112.7</v>
      </c>
      <c r="D37" s="40">
        <f>C37*D38/100*D39/100</f>
        <v>95690.566498799992</v>
      </c>
      <c r="E37" s="40">
        <f t="shared" ref="E37" si="110">D37*E38/100*E39/100</f>
        <v>101542.04464020162</v>
      </c>
      <c r="F37" s="40">
        <f t="shared" ref="F37" si="111">E37*F38/100*F39/100</f>
        <v>109674.60238662074</v>
      </c>
      <c r="G37" s="20">
        <f>E37*G38/100*G39/100</f>
        <v>110579.28661317957</v>
      </c>
      <c r="H37" s="40">
        <f>F37*H38/100*H39/100</f>
        <v>118269.24083456343</v>
      </c>
      <c r="I37" s="20">
        <f t="shared" ref="I37" si="112">G37*I38/100*I39/100</f>
        <v>120319.11017806845</v>
      </c>
      <c r="J37" s="40">
        <f t="shared" ref="J37" si="113">H37*J38/100*J39/100</f>
        <v>126499.47205711468</v>
      </c>
      <c r="K37" s="20">
        <f t="shared" ref="K37" si="114">I37*K38/100*K39/100</f>
        <v>129720.84544738272</v>
      </c>
      <c r="L37" s="50">
        <f t="shared" ref="L37" si="115">J37*L38/100*L39/100</f>
        <v>134919.27691723622</v>
      </c>
      <c r="M37" s="30">
        <f t="shared" ref="M37" si="116">K37*M38/100*M39/100</f>
        <v>138366.48035475987</v>
      </c>
      <c r="N37" s="50">
        <f t="shared" ref="N37" si="117">L37*N38/100*N39/100</f>
        <v>143769.17196734541</v>
      </c>
      <c r="O37" s="30">
        <f t="shared" ref="O37" si="118">M37*O38/100*O39/100</f>
        <v>147453.83731853907</v>
      </c>
      <c r="P37" s="50">
        <f t="shared" ref="P37" si="119">N37*P38/100*P39/100</f>
        <v>153071.03739363267</v>
      </c>
      <c r="Q37" s="30">
        <f t="shared" ref="Q37" si="120">O37*Q38/100*Q39/100</f>
        <v>156699.93018759807</v>
      </c>
      <c r="R37" s="50">
        <f t="shared" ref="R37" si="121">P37*R38/100*R39/100</f>
        <v>162674.10199555958</v>
      </c>
      <c r="S37" s="30">
        <f t="shared" ref="S37" si="122">Q37*S38/100*S39/100</f>
        <v>166057.10981882032</v>
      </c>
      <c r="T37" s="50">
        <f t="shared" ref="T37" si="123">R37*T38/100*T39/100</f>
        <v>172222.58376039297</v>
      </c>
      <c r="U37" s="30">
        <f t="shared" ref="U37" si="124">S37*U38/100*U39/100</f>
        <v>175469.89103179035</v>
      </c>
      <c r="V37" s="50">
        <f t="shared" ref="V37" si="125">T37*V38/100*V39/100</f>
        <v>182156.38239169243</v>
      </c>
      <c r="W37" s="30">
        <f t="shared" ref="W37" si="126">U37*W38/100*W39/100</f>
        <v>185419.560262966</v>
      </c>
      <c r="X37" s="50">
        <f t="shared" ref="X37" si="127">V37*X38/100*X39/100</f>
        <v>193042.04780341999</v>
      </c>
      <c r="Y37" s="30">
        <f t="shared" ref="Y37" si="128">W37*Y38/100*Y39/100</f>
        <v>195747.4297696132</v>
      </c>
      <c r="Z37" s="50">
        <f t="shared" ref="Z37" si="129">X37*Z38/100*Z39/100</f>
        <v>204779.00430986792</v>
      </c>
      <c r="AA37" s="30">
        <f t="shared" ref="AA37" si="130">Y37*AA38/100*AA39/100</f>
        <v>206653.30207179743</v>
      </c>
      <c r="AB37" s="50">
        <f t="shared" ref="AB37" si="131">Z37*AB38/100*AB39/100</f>
        <v>217236.93981606304</v>
      </c>
      <c r="AC37" s="30">
        <f t="shared" ref="AC37" si="132">AA37*AC38/100*AC39/100</f>
        <v>219016.95582814896</v>
      </c>
      <c r="AD37" s="50">
        <f t="shared" ref="AD37" si="133">AB37*AD38/100*AD39/100</f>
        <v>230452.76628671307</v>
      </c>
      <c r="AE37" s="30">
        <f t="shared" ref="AE37" si="134">AC37*AE38/100*AE39/100</f>
        <v>231896.24791562327</v>
      </c>
      <c r="AF37" s="50">
        <f t="shared" ref="AF37" si="135">AD37*AF38/100*AF39/100</f>
        <v>244243.05982131002</v>
      </c>
      <c r="AG37" s="30">
        <f t="shared" ref="AG37" si="136">AE37*AG38/100*AG39/100</f>
        <v>244824.46373691928</v>
      </c>
      <c r="AH37" s="50">
        <f t="shared" ref="AH37" si="137">AF37*AH38/100*AH39/100</f>
        <v>258861.00695161545</v>
      </c>
      <c r="AI37" s="30">
        <f t="shared" ref="AI37" si="138">AG37*AI38/100*AI39/100</f>
        <v>258725.59678790157</v>
      </c>
    </row>
    <row r="38" spans="1:35" ht="30" customHeight="1">
      <c r="A38" s="7" t="s">
        <v>58</v>
      </c>
      <c r="B38" s="14" t="s">
        <v>54</v>
      </c>
      <c r="C38" s="39">
        <v>98.9</v>
      </c>
      <c r="D38" s="39">
        <v>98.8</v>
      </c>
      <c r="E38" s="39">
        <v>95</v>
      </c>
      <c r="F38" s="39">
        <v>99.000050000000002</v>
      </c>
      <c r="G38" s="12">
        <v>100</v>
      </c>
      <c r="H38" s="39">
        <v>100.49999</v>
      </c>
      <c r="I38" s="12">
        <v>101.5</v>
      </c>
      <c r="J38" s="39">
        <v>100.9999</v>
      </c>
      <c r="K38" s="12">
        <v>102</v>
      </c>
      <c r="L38" s="49">
        <v>101</v>
      </c>
      <c r="M38" s="29">
        <v>101.2</v>
      </c>
      <c r="N38" s="49">
        <v>101.1</v>
      </c>
      <c r="O38" s="29">
        <v>101.3</v>
      </c>
      <c r="P38" s="49">
        <v>101.4</v>
      </c>
      <c r="Q38" s="29">
        <v>101.5</v>
      </c>
      <c r="R38" s="49">
        <v>101.6</v>
      </c>
      <c r="S38" s="29">
        <v>101.7</v>
      </c>
      <c r="T38" s="49">
        <v>101.7</v>
      </c>
      <c r="U38" s="29">
        <v>101.8</v>
      </c>
      <c r="V38" s="49">
        <v>101.7</v>
      </c>
      <c r="W38" s="29">
        <v>101.9</v>
      </c>
      <c r="X38" s="49">
        <v>101.9</v>
      </c>
      <c r="Y38" s="29">
        <v>102</v>
      </c>
      <c r="Z38" s="49">
        <v>102</v>
      </c>
      <c r="AA38" s="29">
        <v>102.1</v>
      </c>
      <c r="AB38" s="49">
        <v>102.2</v>
      </c>
      <c r="AC38" s="29">
        <v>102.3</v>
      </c>
      <c r="AD38" s="49">
        <v>102.2</v>
      </c>
      <c r="AE38" s="29">
        <v>102.3</v>
      </c>
      <c r="AF38" s="49">
        <v>102.4</v>
      </c>
      <c r="AG38" s="29">
        <v>102.5</v>
      </c>
      <c r="AH38" s="49">
        <v>102.5</v>
      </c>
      <c r="AI38" s="29">
        <v>102.6</v>
      </c>
    </row>
    <row r="39" spans="1:35" ht="30" customHeight="1">
      <c r="A39" s="7" t="s">
        <v>42</v>
      </c>
      <c r="B39" s="14" t="s">
        <v>22</v>
      </c>
      <c r="C39" s="39">
        <v>109.4</v>
      </c>
      <c r="D39" s="39">
        <v>106.3</v>
      </c>
      <c r="E39" s="39">
        <v>111.7</v>
      </c>
      <c r="F39" s="39">
        <v>109.1</v>
      </c>
      <c r="G39" s="12">
        <v>108.9</v>
      </c>
      <c r="H39" s="39">
        <v>107.3</v>
      </c>
      <c r="I39" s="12">
        <v>107.2</v>
      </c>
      <c r="J39" s="39">
        <v>105.9</v>
      </c>
      <c r="K39" s="12">
        <v>105.7</v>
      </c>
      <c r="L39" s="49">
        <v>105.6</v>
      </c>
      <c r="M39" s="29">
        <v>105.4</v>
      </c>
      <c r="N39" s="49">
        <v>105.4</v>
      </c>
      <c r="O39" s="29">
        <v>105.2</v>
      </c>
      <c r="P39" s="49">
        <v>105</v>
      </c>
      <c r="Q39" s="29">
        <v>104.7</v>
      </c>
      <c r="R39" s="49">
        <v>104.6</v>
      </c>
      <c r="S39" s="29">
        <v>104.2</v>
      </c>
      <c r="T39" s="49">
        <v>104.1</v>
      </c>
      <c r="U39" s="29">
        <v>103.8</v>
      </c>
      <c r="V39" s="49">
        <v>104</v>
      </c>
      <c r="W39" s="29">
        <v>103.7</v>
      </c>
      <c r="X39" s="49">
        <v>104</v>
      </c>
      <c r="Y39" s="29">
        <v>103.5</v>
      </c>
      <c r="Z39" s="49">
        <v>104</v>
      </c>
      <c r="AA39" s="29">
        <v>103.4</v>
      </c>
      <c r="AB39" s="49">
        <v>103.8</v>
      </c>
      <c r="AC39" s="29">
        <v>103.6</v>
      </c>
      <c r="AD39" s="49">
        <v>103.8</v>
      </c>
      <c r="AE39" s="29">
        <v>103.5</v>
      </c>
      <c r="AF39" s="49">
        <v>103.5</v>
      </c>
      <c r="AG39" s="29">
        <v>103</v>
      </c>
      <c r="AH39" s="49">
        <v>103.4</v>
      </c>
      <c r="AI39" s="29">
        <v>103</v>
      </c>
    </row>
    <row r="40" spans="1:35">
      <c r="A40" s="4" t="s">
        <v>60</v>
      </c>
      <c r="B40" s="9"/>
      <c r="C40" s="39"/>
      <c r="D40" s="39"/>
      <c r="E40" s="39"/>
      <c r="F40" s="39"/>
      <c r="G40" s="12"/>
      <c r="H40" s="39"/>
      <c r="I40" s="12"/>
      <c r="J40" s="39"/>
      <c r="K40" s="12"/>
      <c r="L40" s="49"/>
      <c r="M40" s="29"/>
      <c r="N40" s="49"/>
      <c r="O40" s="29"/>
      <c r="P40" s="49"/>
      <c r="Q40" s="29"/>
      <c r="R40" s="49"/>
      <c r="S40" s="29"/>
      <c r="T40" s="49"/>
      <c r="U40" s="29"/>
      <c r="V40" s="49"/>
      <c r="W40" s="29"/>
      <c r="X40" s="49"/>
      <c r="Y40" s="29"/>
      <c r="Z40" s="49"/>
      <c r="AA40" s="29"/>
      <c r="AB40" s="49"/>
      <c r="AC40" s="29"/>
      <c r="AD40" s="49"/>
      <c r="AE40" s="29"/>
      <c r="AF40" s="49"/>
      <c r="AG40" s="29"/>
      <c r="AH40" s="49"/>
      <c r="AI40" s="29"/>
    </row>
    <row r="41" spans="1:35" ht="30">
      <c r="A41" s="7" t="s">
        <v>61</v>
      </c>
      <c r="B41" s="14" t="s">
        <v>24</v>
      </c>
      <c r="C41" s="39">
        <v>163162</v>
      </c>
      <c r="D41" s="39">
        <v>178973</v>
      </c>
      <c r="E41" s="39">
        <v>88481</v>
      </c>
      <c r="F41" s="39">
        <v>80028</v>
      </c>
      <c r="G41" s="12">
        <v>80504</v>
      </c>
      <c r="H41" s="39">
        <v>82567</v>
      </c>
      <c r="I41" s="12">
        <v>83831</v>
      </c>
      <c r="J41" s="39">
        <v>85400</v>
      </c>
      <c r="K41" s="12">
        <v>87130</v>
      </c>
      <c r="L41" s="49">
        <v>108800</v>
      </c>
      <c r="M41" s="29">
        <v>111500</v>
      </c>
      <c r="N41" s="49">
        <v>114000</v>
      </c>
      <c r="O41" s="29">
        <v>118000</v>
      </c>
      <c r="P41" s="49">
        <v>122800</v>
      </c>
      <c r="Q41" s="29">
        <v>127000</v>
      </c>
      <c r="R41" s="49">
        <v>135000</v>
      </c>
      <c r="S41" s="29">
        <v>140000</v>
      </c>
      <c r="T41" s="49">
        <v>150000</v>
      </c>
      <c r="U41" s="29">
        <v>156000</v>
      </c>
      <c r="V41" s="49">
        <v>168000</v>
      </c>
      <c r="W41" s="29">
        <v>175000</v>
      </c>
      <c r="X41" s="49">
        <v>198000</v>
      </c>
      <c r="Y41" s="29">
        <v>206000</v>
      </c>
      <c r="Z41" s="49">
        <v>220500</v>
      </c>
      <c r="AA41" s="29">
        <v>229500</v>
      </c>
      <c r="AB41" s="49">
        <v>260000</v>
      </c>
      <c r="AC41" s="29">
        <v>271000</v>
      </c>
      <c r="AD41" s="49">
        <v>290000</v>
      </c>
      <c r="AE41" s="29">
        <v>299500</v>
      </c>
      <c r="AF41" s="49">
        <v>332000</v>
      </c>
      <c r="AG41" s="29">
        <v>343000</v>
      </c>
      <c r="AH41" s="49">
        <v>390000</v>
      </c>
      <c r="AI41" s="29">
        <v>403000</v>
      </c>
    </row>
    <row r="42" spans="1:35" ht="30" customHeight="1">
      <c r="A42" s="7" t="s">
        <v>59</v>
      </c>
      <c r="B42" s="14" t="s">
        <v>22</v>
      </c>
      <c r="C42" s="39">
        <v>95.9</v>
      </c>
      <c r="D42" s="40">
        <f>IF((ISERROR(D41/(C41*D$43/100))),0,(D41/(C41*D$43/100))*100)</f>
        <v>104.16939134001524</v>
      </c>
      <c r="E42" s="40">
        <f t="shared" ref="E42:F42" si="139">IF((ISERROR(E41/(D41*E$43/100))),0,(E41/(D41*E$43/100))*100)</f>
        <v>44.902982209936901</v>
      </c>
      <c r="F42" s="40">
        <f t="shared" si="139"/>
        <v>84.293137506587982</v>
      </c>
      <c r="G42" s="20">
        <f>IF((ISERROR(G41/(E41*G$43/100))),0,(G41/(E41*G$43/100))*100)</f>
        <v>84.715554141525033</v>
      </c>
      <c r="H42" s="40">
        <f>IF((ISERROR(H41/(F41*H$43/100))),0,(H41/(F41*H$43/100))*100)</f>
        <v>96.875717911876379</v>
      </c>
      <c r="I42" s="20">
        <f t="shared" ref="I42:P42" si="140">IF((ISERROR(I41/(G41*I$43/100))),0,(I41/(G41*I$43/100))*100)</f>
        <v>97.68547270395382</v>
      </c>
      <c r="J42" s="40">
        <f t="shared" si="140"/>
        <v>97.392799323824818</v>
      </c>
      <c r="K42" s="20">
        <f t="shared" si="140"/>
        <v>97.683551125909133</v>
      </c>
      <c r="L42" s="50">
        <f t="shared" si="140"/>
        <v>119.7372823158599</v>
      </c>
      <c r="M42" s="30">
        <f t="shared" si="140"/>
        <v>120.04662330919984</v>
      </c>
      <c r="N42" s="50">
        <f t="shared" si="140"/>
        <v>98.108063450099152</v>
      </c>
      <c r="O42" s="30">
        <f t="shared" si="140"/>
        <v>99.184251558159374</v>
      </c>
      <c r="P42" s="50">
        <f t="shared" si="140"/>
        <v>100.57824299310367</v>
      </c>
      <c r="Q42" s="30">
        <f t="shared" ref="Q42" si="141">IF((ISERROR(Q41/(O41*Q$43/100))),0,(Q41/(O41*Q$43/100))*100)</f>
        <v>100.68018582232723</v>
      </c>
      <c r="R42" s="50">
        <f t="shared" ref="R42" si="142">IF((ISERROR(R41/(P41*R$43/100))),0,(R41/(P41*R$43/100))*100)</f>
        <v>102.36019871526577</v>
      </c>
      <c r="S42" s="30">
        <f t="shared" ref="S42" si="143">IF((ISERROR(S41/(Q41*S$43/100))),0,(S41/(Q41*S$43/100))*100)</f>
        <v>102.83229521682924</v>
      </c>
      <c r="T42" s="50">
        <f t="shared" ref="T42" si="144">IF((ISERROR(T41/(R41*T$43/100))),0,(T41/(R41*T$43/100))*100)</f>
        <v>103.26311441553078</v>
      </c>
      <c r="U42" s="30">
        <f t="shared" ref="U42" si="145">IF((ISERROR(U41/(S41*U$43/100))),0,(U41/(S41*U$43/100))*100)</f>
        <v>103.75099760574619</v>
      </c>
      <c r="V42" s="50">
        <f t="shared" ref="V42" si="146">IF((ISERROR(V41/(T41*V$43/100))),0,(V41/(T41*V$43/100))*100)</f>
        <v>103.7037037037037</v>
      </c>
      <c r="W42" s="30">
        <f t="shared" ref="W42" si="147">IF((ISERROR(W41/(U41*W$43/100))),0,(W41/(U41*W$43/100))*100)</f>
        <v>103.96616049998812</v>
      </c>
      <c r="X42" s="50">
        <f t="shared" ref="X42" si="148">IF((ISERROR(X41/(V41*X$43/100))),0,(X41/(V41*X$43/100))*100)</f>
        <v>108.82469331222795</v>
      </c>
      <c r="Y42" s="30">
        <f t="shared" ref="Y42" si="149">IF((ISERROR(Y41/(W41*Y$43/100))),0,(Y41/(W41*Y$43/100))*100)</f>
        <v>108.89388132681378</v>
      </c>
      <c r="Z42" s="50">
        <f t="shared" ref="Z42" si="150">IF((ISERROR(Z41/(X41*Z$43/100))),0,(Z41/(X41*Z$43/100))*100)</f>
        <v>101.2396694214876</v>
      </c>
      <c r="AA42" s="30">
        <f t="shared" ref="AA42" si="151">IF((ISERROR(AA41/(Y41*AA$43/100))),0,(AA41/(Y41*AA$43/100))*100)</f>
        <v>101.46426866146744</v>
      </c>
      <c r="AB42" s="50">
        <f t="shared" ref="AB42" si="152">IF((ISERROR(AB41/(Z41*AB$43/100))),0,(AB41/(Z41*AB$43/100))*100)</f>
        <v>107.6838650224169</v>
      </c>
      <c r="AC42" s="30">
        <f t="shared" ref="AC42" si="153">IF((ISERROR(AC41/(AA41*AC$43/100))),0,(AC41/(AA41*AC$43/100))*100)</f>
        <v>108.03548826260199</v>
      </c>
      <c r="AD42" s="50">
        <f t="shared" ref="AD42" si="154">IF((ISERROR(AD41/(AB41*AD$43/100))),0,(AD41/(AB41*AD$43/100))*100)</f>
        <v>103.56403114063282</v>
      </c>
      <c r="AE42" s="30">
        <f t="shared" ref="AE42" si="155">IF((ISERROR(AE41/(AC41*AE$43/100))),0,(AE41/(AC41*AE$43/100))*100)</f>
        <v>103.67411366421358</v>
      </c>
      <c r="AF42" s="50">
        <f t="shared" ref="AF42" si="156">IF((ISERROR(AF41/(AD41*AF$43/100))),0,(AF41/(AD41*AF$43/100))*100)</f>
        <v>106.00255427841634</v>
      </c>
      <c r="AG42" s="30">
        <f t="shared" ref="AG42" si="157">IF((ISERROR(AG41/(AE41*AG$43/100))),0,(AG41/(AE41*AG$43/100))*100)</f>
        <v>106.2376688420094</v>
      </c>
      <c r="AH42" s="50">
        <f t="shared" ref="AH42" si="158">IF((ISERROR(AH41/(AF41*AH$43/100))),0,(AH41/(AF41*AH$43/100))*100)</f>
        <v>110.19688510138113</v>
      </c>
      <c r="AI42" s="30">
        <f t="shared" ref="AI42" si="159">IF((ISERROR(AI41/(AG41*AI$43/100))),0,(AI41/(AG41*AI$43/100))*100)</f>
        <v>110.42548061114887</v>
      </c>
    </row>
    <row r="43" spans="1:35" ht="30" customHeight="1">
      <c r="A43" s="7" t="s">
        <v>42</v>
      </c>
      <c r="B43" s="14" t="s">
        <v>22</v>
      </c>
      <c r="C43" s="39">
        <v>104.3</v>
      </c>
      <c r="D43" s="39">
        <v>105.3</v>
      </c>
      <c r="E43" s="39">
        <v>110.1</v>
      </c>
      <c r="F43" s="39">
        <v>107.3</v>
      </c>
      <c r="G43" s="12">
        <v>107.4</v>
      </c>
      <c r="H43" s="39">
        <v>106.5</v>
      </c>
      <c r="I43" s="12">
        <v>106.6</v>
      </c>
      <c r="J43" s="39">
        <v>106.2</v>
      </c>
      <c r="K43" s="12">
        <v>106.4</v>
      </c>
      <c r="L43" s="49">
        <v>106.4</v>
      </c>
      <c r="M43" s="29">
        <v>106.6</v>
      </c>
      <c r="N43" s="49">
        <v>106.8</v>
      </c>
      <c r="O43" s="29">
        <v>106.7</v>
      </c>
      <c r="P43" s="49">
        <v>107.1</v>
      </c>
      <c r="Q43" s="29">
        <v>106.9</v>
      </c>
      <c r="R43" s="49">
        <v>107.4</v>
      </c>
      <c r="S43" s="29">
        <v>107.2</v>
      </c>
      <c r="T43" s="49">
        <v>107.6</v>
      </c>
      <c r="U43" s="29">
        <v>107.4</v>
      </c>
      <c r="V43" s="49">
        <v>108</v>
      </c>
      <c r="W43" s="29">
        <v>107.9</v>
      </c>
      <c r="X43" s="49">
        <v>108.3</v>
      </c>
      <c r="Y43" s="29">
        <v>108.1</v>
      </c>
      <c r="Z43" s="49">
        <v>110</v>
      </c>
      <c r="AA43" s="29">
        <v>109.8</v>
      </c>
      <c r="AB43" s="49">
        <v>109.5</v>
      </c>
      <c r="AC43" s="29">
        <v>109.3</v>
      </c>
      <c r="AD43" s="49">
        <v>107.7</v>
      </c>
      <c r="AE43" s="29">
        <v>106.6</v>
      </c>
      <c r="AF43" s="49">
        <v>108</v>
      </c>
      <c r="AG43" s="29">
        <v>107.8</v>
      </c>
      <c r="AH43" s="49">
        <v>106.6</v>
      </c>
      <c r="AI43" s="29">
        <v>106.4</v>
      </c>
    </row>
    <row r="44" spans="1:35">
      <c r="A44" s="4" t="s">
        <v>62</v>
      </c>
      <c r="B44" s="9"/>
      <c r="C44" s="39"/>
      <c r="D44" s="39"/>
      <c r="E44" s="39"/>
      <c r="F44" s="39"/>
      <c r="G44" s="12"/>
      <c r="H44" s="39"/>
      <c r="I44" s="12"/>
      <c r="J44" s="39"/>
      <c r="K44" s="12"/>
      <c r="L44" s="49"/>
      <c r="M44" s="29"/>
      <c r="N44" s="49"/>
      <c r="O44" s="29"/>
      <c r="P44" s="49"/>
      <c r="Q44" s="29"/>
      <c r="R44" s="49"/>
      <c r="S44" s="29"/>
      <c r="T44" s="49"/>
      <c r="U44" s="29"/>
      <c r="V44" s="49"/>
      <c r="W44" s="29"/>
      <c r="X44" s="49"/>
      <c r="Y44" s="29"/>
      <c r="Z44" s="49"/>
      <c r="AA44" s="29"/>
      <c r="AB44" s="49"/>
      <c r="AC44" s="29"/>
      <c r="AD44" s="49"/>
      <c r="AE44" s="29"/>
      <c r="AF44" s="49"/>
      <c r="AG44" s="29"/>
      <c r="AH44" s="49"/>
      <c r="AI44" s="29"/>
    </row>
    <row r="45" spans="1:35">
      <c r="A45" s="7" t="s">
        <v>64</v>
      </c>
      <c r="B45" s="9" t="s">
        <v>63</v>
      </c>
      <c r="C45" s="39">
        <v>36614</v>
      </c>
      <c r="D45" s="39">
        <v>40370</v>
      </c>
      <c r="E45" s="39">
        <v>37350</v>
      </c>
      <c r="F45" s="39">
        <v>38450</v>
      </c>
      <c r="G45" s="12">
        <v>39030</v>
      </c>
      <c r="H45" s="39">
        <v>39800</v>
      </c>
      <c r="I45" s="12">
        <v>40460</v>
      </c>
      <c r="J45" s="39">
        <v>40880</v>
      </c>
      <c r="K45" s="12">
        <v>41580</v>
      </c>
      <c r="L45" s="49">
        <v>42000</v>
      </c>
      <c r="M45" s="29">
        <v>43000</v>
      </c>
      <c r="N45" s="49">
        <v>43200</v>
      </c>
      <c r="O45" s="29">
        <v>44300</v>
      </c>
      <c r="P45" s="49">
        <v>44500</v>
      </c>
      <c r="Q45" s="29">
        <v>45700</v>
      </c>
      <c r="R45" s="49">
        <v>45800</v>
      </c>
      <c r="S45" s="29">
        <v>47200</v>
      </c>
      <c r="T45" s="49">
        <v>47200</v>
      </c>
      <c r="U45" s="29">
        <v>48750</v>
      </c>
      <c r="V45" s="49">
        <v>48800</v>
      </c>
      <c r="W45" s="29">
        <v>50450</v>
      </c>
      <c r="X45" s="49">
        <v>50500</v>
      </c>
      <c r="Y45" s="29">
        <v>52250</v>
      </c>
      <c r="Z45" s="49">
        <v>52300</v>
      </c>
      <c r="AA45" s="29">
        <v>54200</v>
      </c>
      <c r="AB45" s="49">
        <v>54200</v>
      </c>
      <c r="AC45" s="29">
        <v>56250</v>
      </c>
      <c r="AD45" s="49">
        <v>56200</v>
      </c>
      <c r="AE45" s="29">
        <v>58400</v>
      </c>
      <c r="AF45" s="49">
        <v>58300</v>
      </c>
      <c r="AG45" s="29">
        <v>60600</v>
      </c>
      <c r="AH45" s="49">
        <v>60500</v>
      </c>
      <c r="AI45" s="29">
        <v>63000</v>
      </c>
    </row>
    <row r="46" spans="1:35">
      <c r="A46" s="4" t="s">
        <v>68</v>
      </c>
      <c r="B46" s="5"/>
      <c r="C46" s="39"/>
      <c r="D46" s="39"/>
      <c r="E46" s="39"/>
      <c r="F46" s="39"/>
      <c r="G46" s="12"/>
      <c r="H46" s="39"/>
      <c r="I46" s="12"/>
      <c r="J46" s="39"/>
      <c r="K46" s="12"/>
      <c r="L46" s="49"/>
      <c r="M46" s="29"/>
      <c r="N46" s="49"/>
      <c r="O46" s="29"/>
      <c r="P46" s="49"/>
      <c r="Q46" s="29"/>
      <c r="R46" s="49"/>
      <c r="S46" s="29"/>
      <c r="T46" s="49"/>
      <c r="U46" s="29"/>
      <c r="V46" s="49"/>
      <c r="W46" s="29"/>
      <c r="X46" s="49"/>
      <c r="Y46" s="29"/>
      <c r="Z46" s="49"/>
      <c r="AA46" s="29"/>
      <c r="AB46" s="49"/>
      <c r="AC46" s="29"/>
      <c r="AD46" s="49"/>
      <c r="AE46" s="29"/>
      <c r="AF46" s="49"/>
      <c r="AG46" s="29"/>
      <c r="AH46" s="49"/>
      <c r="AI46" s="29"/>
    </row>
    <row r="47" spans="1:35">
      <c r="A47" s="7" t="s">
        <v>65</v>
      </c>
      <c r="B47" s="9" t="s">
        <v>63</v>
      </c>
      <c r="C47" s="39">
        <v>1362460.8</v>
      </c>
      <c r="D47" s="39">
        <v>1435398</v>
      </c>
      <c r="E47" s="39">
        <v>1489721.4</v>
      </c>
      <c r="F47" s="39">
        <v>1583726.5</v>
      </c>
      <c r="G47" s="12">
        <v>1596215.4</v>
      </c>
      <c r="H47" s="39">
        <v>1707611</v>
      </c>
      <c r="I47" s="12">
        <v>1722038.5</v>
      </c>
      <c r="J47" s="39">
        <v>1840694.6</v>
      </c>
      <c r="K47" s="12">
        <v>1859555.9</v>
      </c>
      <c r="L47" s="49">
        <v>1970000</v>
      </c>
      <c r="M47" s="29">
        <v>1991000</v>
      </c>
      <c r="N47" s="49">
        <v>2110000</v>
      </c>
      <c r="O47" s="29">
        <v>2134000</v>
      </c>
      <c r="P47" s="49">
        <v>2250000</v>
      </c>
      <c r="Q47" s="29">
        <v>2277000</v>
      </c>
      <c r="R47" s="49">
        <v>2400000</v>
      </c>
      <c r="S47" s="29">
        <v>2440000</v>
      </c>
      <c r="T47" s="49">
        <v>2540000</v>
      </c>
      <c r="U47" s="29">
        <v>2600000</v>
      </c>
      <c r="V47" s="49">
        <v>2700000</v>
      </c>
      <c r="W47" s="29">
        <v>2770000</v>
      </c>
      <c r="X47" s="49">
        <v>2850000</v>
      </c>
      <c r="Y47" s="29">
        <v>2930000</v>
      </c>
      <c r="Z47" s="49">
        <v>3060000</v>
      </c>
      <c r="AA47" s="29">
        <v>3150000</v>
      </c>
      <c r="AB47" s="49">
        <v>3250000</v>
      </c>
      <c r="AC47" s="29">
        <v>3350000</v>
      </c>
      <c r="AD47" s="49">
        <v>3500000</v>
      </c>
      <c r="AE47" s="29">
        <v>3770000</v>
      </c>
      <c r="AF47" s="49">
        <v>3750000</v>
      </c>
      <c r="AG47" s="29">
        <v>4040000</v>
      </c>
      <c r="AH47" s="49">
        <v>4050000</v>
      </c>
      <c r="AI47" s="29">
        <v>4400000</v>
      </c>
    </row>
    <row r="48" spans="1:35">
      <c r="A48" s="7" t="s">
        <v>67</v>
      </c>
      <c r="B48" s="9" t="s">
        <v>63</v>
      </c>
      <c r="C48" s="39">
        <v>1051395</v>
      </c>
      <c r="D48" s="39">
        <v>1109800</v>
      </c>
      <c r="E48" s="39">
        <v>1134300</v>
      </c>
      <c r="F48" s="39">
        <v>1195500</v>
      </c>
      <c r="G48" s="12">
        <v>1200000</v>
      </c>
      <c r="H48" s="39">
        <v>1267600</v>
      </c>
      <c r="I48" s="12">
        <v>1280000</v>
      </c>
      <c r="J48" s="39">
        <v>1346000</v>
      </c>
      <c r="K48" s="12">
        <v>1360000</v>
      </c>
      <c r="L48" s="49">
        <v>1440000</v>
      </c>
      <c r="M48" s="29">
        <v>1460000</v>
      </c>
      <c r="N48" s="49">
        <v>1540000</v>
      </c>
      <c r="O48" s="29">
        <v>1570000</v>
      </c>
      <c r="P48" s="49">
        <v>1640000</v>
      </c>
      <c r="Q48" s="29">
        <v>1680000</v>
      </c>
      <c r="R48" s="49">
        <v>1750000</v>
      </c>
      <c r="S48" s="29">
        <v>1790000</v>
      </c>
      <c r="T48" s="49">
        <v>1860000</v>
      </c>
      <c r="U48" s="29">
        <v>1905000</v>
      </c>
      <c r="V48" s="49">
        <v>1970000</v>
      </c>
      <c r="W48" s="29">
        <v>2030000</v>
      </c>
      <c r="X48" s="49">
        <v>2080000</v>
      </c>
      <c r="Y48" s="29">
        <v>2150000</v>
      </c>
      <c r="Z48" s="49">
        <v>2230000</v>
      </c>
      <c r="AA48" s="29">
        <v>2310000</v>
      </c>
      <c r="AB48" s="49">
        <v>2370000</v>
      </c>
      <c r="AC48" s="29">
        <v>2460000</v>
      </c>
      <c r="AD48" s="49">
        <v>2550000</v>
      </c>
      <c r="AE48" s="29">
        <v>2650000</v>
      </c>
      <c r="AF48" s="49">
        <v>2730000</v>
      </c>
      <c r="AG48" s="29">
        <v>2840000</v>
      </c>
      <c r="AH48" s="49">
        <v>2950000</v>
      </c>
      <c r="AI48" s="29">
        <v>3080000</v>
      </c>
    </row>
    <row r="49" spans="1:35">
      <c r="A49" s="7" t="s">
        <v>66</v>
      </c>
      <c r="B49" s="9" t="s">
        <v>24</v>
      </c>
      <c r="C49" s="41">
        <f t="shared" ref="C49:AI49" si="160">IF(ISERROR(C47/C7),0,(C47/C7/12))</f>
        <v>12.052908704883228</v>
      </c>
      <c r="D49" s="41">
        <f t="shared" si="160"/>
        <v>13.015941240478782</v>
      </c>
      <c r="E49" s="41">
        <f t="shared" si="160"/>
        <v>13.824437639198218</v>
      </c>
      <c r="F49" s="41">
        <f t="shared" si="160"/>
        <v>15.065891362252664</v>
      </c>
      <c r="G49" s="21">
        <f t="shared" si="160"/>
        <v>15.167383124287342</v>
      </c>
      <c r="H49" s="41">
        <f t="shared" si="160"/>
        <v>16.662870804059327</v>
      </c>
      <c r="I49" s="21">
        <f t="shared" si="160"/>
        <v>16.764393496884736</v>
      </c>
      <c r="J49" s="41">
        <f t="shared" si="160"/>
        <v>18.436444310897439</v>
      </c>
      <c r="K49" s="21">
        <f t="shared" si="160"/>
        <v>18.536243022328549</v>
      </c>
      <c r="L49" s="51">
        <f t="shared" si="160"/>
        <v>20.267489711934157</v>
      </c>
      <c r="M49" s="31">
        <f t="shared" si="160"/>
        <v>20.382882882882882</v>
      </c>
      <c r="N49" s="51">
        <f t="shared" si="160"/>
        <v>22.257383966244728</v>
      </c>
      <c r="O49" s="31">
        <f t="shared" si="160"/>
        <v>22.397145256087324</v>
      </c>
      <c r="P49" s="51">
        <f t="shared" si="160"/>
        <v>24.382314694408322</v>
      </c>
      <c r="Q49" s="31">
        <f t="shared" si="160"/>
        <v>24.563106796116504</v>
      </c>
      <c r="R49" s="51">
        <f t="shared" si="160"/>
        <v>26.702269692923895</v>
      </c>
      <c r="S49" s="31">
        <f t="shared" si="160"/>
        <v>27.021040974529345</v>
      </c>
      <c r="T49" s="51">
        <f t="shared" si="160"/>
        <v>28.995433789954337</v>
      </c>
      <c r="U49" s="31">
        <f t="shared" si="160"/>
        <v>29.538741195182912</v>
      </c>
      <c r="V49" s="51">
        <f t="shared" si="160"/>
        <v>31.645569620253166</v>
      </c>
      <c r="W49" s="31">
        <f t="shared" si="160"/>
        <v>32.306974574294379</v>
      </c>
      <c r="X49" s="51">
        <f t="shared" si="160"/>
        <v>34.271284271284273</v>
      </c>
      <c r="Y49" s="31">
        <f t="shared" si="160"/>
        <v>35.056233548695864</v>
      </c>
      <c r="Z49" s="51">
        <f t="shared" si="160"/>
        <v>37.777777777777779</v>
      </c>
      <c r="AA49" s="31">
        <f t="shared" si="160"/>
        <v>38.688282977155488</v>
      </c>
      <c r="AB49" s="51">
        <f t="shared" si="160"/>
        <v>41.222729578893961</v>
      </c>
      <c r="AC49" s="31">
        <f t="shared" si="160"/>
        <v>42.297979797979799</v>
      </c>
      <c r="AD49" s="51">
        <f t="shared" si="160"/>
        <v>45.644235785080859</v>
      </c>
      <c r="AE49" s="31">
        <f t="shared" si="160"/>
        <v>48.935617860851501</v>
      </c>
      <c r="AF49" s="51">
        <f t="shared" si="160"/>
        <v>50.32206119162641</v>
      </c>
      <c r="AG49" s="31">
        <f t="shared" si="160"/>
        <v>53.970289622742335</v>
      </c>
      <c r="AH49" s="51">
        <f t="shared" si="160"/>
        <v>55.785123966942145</v>
      </c>
      <c r="AI49" s="31">
        <f t="shared" si="160"/>
        <v>60.356652949245536</v>
      </c>
    </row>
    <row r="50" spans="1:35">
      <c r="A50" s="4" t="s">
        <v>78</v>
      </c>
      <c r="B50" s="9"/>
      <c r="C50" s="39"/>
      <c r="D50" s="39"/>
      <c r="E50" s="39"/>
      <c r="F50" s="39"/>
      <c r="G50" s="12"/>
      <c r="H50" s="39"/>
      <c r="I50" s="12"/>
      <c r="J50" s="39"/>
      <c r="K50" s="12"/>
      <c r="L50" s="49"/>
      <c r="M50" s="29"/>
      <c r="N50" s="49"/>
      <c r="O50" s="29"/>
      <c r="P50" s="49"/>
      <c r="Q50" s="29"/>
      <c r="R50" s="49"/>
      <c r="S50" s="29"/>
      <c r="T50" s="49"/>
      <c r="U50" s="29"/>
      <c r="V50" s="49"/>
      <c r="W50" s="29"/>
      <c r="X50" s="49"/>
      <c r="Y50" s="29"/>
      <c r="Z50" s="49"/>
      <c r="AA50" s="29"/>
      <c r="AB50" s="49"/>
      <c r="AC50" s="29"/>
      <c r="AD50" s="49"/>
      <c r="AE50" s="29"/>
      <c r="AF50" s="49"/>
      <c r="AG50" s="29"/>
      <c r="AH50" s="49"/>
      <c r="AI50" s="29"/>
    </row>
    <row r="51" spans="1:35">
      <c r="A51" s="7" t="s">
        <v>69</v>
      </c>
      <c r="B51" s="5" t="s">
        <v>21</v>
      </c>
      <c r="C51" s="39">
        <v>4516</v>
      </c>
      <c r="D51" s="39">
        <v>4304</v>
      </c>
      <c r="E51" s="39">
        <v>4146</v>
      </c>
      <c r="F51" s="39">
        <v>4213</v>
      </c>
      <c r="G51" s="12">
        <v>4178</v>
      </c>
      <c r="H51" s="39">
        <v>4205</v>
      </c>
      <c r="I51" s="12">
        <v>4172</v>
      </c>
      <c r="J51" s="39">
        <v>4196</v>
      </c>
      <c r="K51" s="12">
        <v>4173</v>
      </c>
      <c r="L51" s="49">
        <v>4189</v>
      </c>
      <c r="M51" s="29">
        <v>4128</v>
      </c>
      <c r="N51" s="49">
        <v>4184</v>
      </c>
      <c r="O51" s="29">
        <v>4124</v>
      </c>
      <c r="P51" s="49">
        <v>4180</v>
      </c>
      <c r="Q51" s="29">
        <v>4120</v>
      </c>
      <c r="R51" s="49">
        <v>4173</v>
      </c>
      <c r="S51" s="29">
        <v>4116</v>
      </c>
      <c r="T51" s="49">
        <v>4164</v>
      </c>
      <c r="U51" s="29">
        <v>4109</v>
      </c>
      <c r="V51" s="49">
        <v>4155</v>
      </c>
      <c r="W51" s="29">
        <v>4100</v>
      </c>
      <c r="X51" s="49">
        <v>4147</v>
      </c>
      <c r="Y51" s="29">
        <v>4094</v>
      </c>
      <c r="Z51" s="49">
        <v>4140</v>
      </c>
      <c r="AA51" s="29">
        <v>4084</v>
      </c>
      <c r="AB51" s="49">
        <v>4133</v>
      </c>
      <c r="AC51" s="29">
        <v>4080</v>
      </c>
      <c r="AD51" s="49">
        <v>4124</v>
      </c>
      <c r="AE51" s="29">
        <v>4065</v>
      </c>
      <c r="AF51" s="49">
        <v>4115</v>
      </c>
      <c r="AG51" s="29">
        <v>4055</v>
      </c>
      <c r="AH51" s="49">
        <v>4105</v>
      </c>
      <c r="AI51" s="29">
        <v>4055</v>
      </c>
    </row>
    <row r="52" spans="1:35" ht="30">
      <c r="A52" s="7" t="s">
        <v>79</v>
      </c>
      <c r="B52" s="5" t="s">
        <v>21</v>
      </c>
      <c r="C52" s="39">
        <v>3896</v>
      </c>
      <c r="D52" s="39">
        <v>3761</v>
      </c>
      <c r="E52" s="39">
        <v>3654</v>
      </c>
      <c r="F52" s="39">
        <v>3631</v>
      </c>
      <c r="G52" s="12">
        <v>3663</v>
      </c>
      <c r="H52" s="39">
        <v>3625</v>
      </c>
      <c r="I52" s="12">
        <v>3659</v>
      </c>
      <c r="J52" s="39">
        <v>3620</v>
      </c>
      <c r="K52" s="12">
        <v>3663</v>
      </c>
      <c r="L52" s="49">
        <v>3615</v>
      </c>
      <c r="M52" s="29">
        <v>3620</v>
      </c>
      <c r="N52" s="49">
        <v>3612</v>
      </c>
      <c r="O52" s="29">
        <v>3618</v>
      </c>
      <c r="P52" s="49">
        <v>3610</v>
      </c>
      <c r="Q52" s="29">
        <v>3616</v>
      </c>
      <c r="R52" s="49">
        <v>3606</v>
      </c>
      <c r="S52" s="29">
        <v>3615</v>
      </c>
      <c r="T52" s="49">
        <v>3600</v>
      </c>
      <c r="U52" s="29">
        <v>3610</v>
      </c>
      <c r="V52" s="49">
        <v>3595</v>
      </c>
      <c r="W52" s="29">
        <v>3605</v>
      </c>
      <c r="X52" s="49">
        <v>3591</v>
      </c>
      <c r="Y52" s="29">
        <v>3602</v>
      </c>
      <c r="Z52" s="49">
        <v>3588</v>
      </c>
      <c r="AA52" s="29">
        <v>3595</v>
      </c>
      <c r="AB52" s="49">
        <v>3585</v>
      </c>
      <c r="AC52" s="29">
        <v>3590</v>
      </c>
      <c r="AD52" s="49">
        <v>3580</v>
      </c>
      <c r="AE52" s="29">
        <v>3585</v>
      </c>
      <c r="AF52" s="49">
        <v>3575</v>
      </c>
      <c r="AG52" s="29">
        <v>3580</v>
      </c>
      <c r="AH52" s="49">
        <v>3570</v>
      </c>
      <c r="AI52" s="29">
        <v>3585</v>
      </c>
    </row>
    <row r="53" spans="1:35">
      <c r="A53" s="7" t="s">
        <v>71</v>
      </c>
      <c r="B53" s="5" t="s">
        <v>21</v>
      </c>
      <c r="C53" s="39">
        <v>620</v>
      </c>
      <c r="D53" s="39">
        <v>543</v>
      </c>
      <c r="E53" s="39">
        <v>492</v>
      </c>
      <c r="F53" s="39">
        <v>582</v>
      </c>
      <c r="G53" s="12">
        <v>515</v>
      </c>
      <c r="H53" s="39">
        <v>580</v>
      </c>
      <c r="I53" s="12">
        <v>513</v>
      </c>
      <c r="J53" s="39">
        <v>576</v>
      </c>
      <c r="K53" s="12">
        <v>510</v>
      </c>
      <c r="L53" s="49">
        <v>574</v>
      </c>
      <c r="M53" s="29">
        <v>508</v>
      </c>
      <c r="N53" s="49">
        <v>572</v>
      </c>
      <c r="O53" s="29">
        <v>506</v>
      </c>
      <c r="P53" s="49">
        <v>570</v>
      </c>
      <c r="Q53" s="29">
        <v>504</v>
      </c>
      <c r="R53" s="49">
        <v>567</v>
      </c>
      <c r="S53" s="29">
        <v>501</v>
      </c>
      <c r="T53" s="49">
        <v>564</v>
      </c>
      <c r="U53" s="29">
        <v>499</v>
      </c>
      <c r="V53" s="49">
        <v>560</v>
      </c>
      <c r="W53" s="29">
        <v>495</v>
      </c>
      <c r="X53" s="49">
        <v>556</v>
      </c>
      <c r="Y53" s="29">
        <v>492</v>
      </c>
      <c r="Z53" s="49">
        <v>552</v>
      </c>
      <c r="AA53" s="29">
        <v>489</v>
      </c>
      <c r="AB53" s="49">
        <v>548</v>
      </c>
      <c r="AC53" s="29">
        <v>485</v>
      </c>
      <c r="AD53" s="49">
        <v>544</v>
      </c>
      <c r="AE53" s="29">
        <v>480</v>
      </c>
      <c r="AF53" s="49">
        <v>540</v>
      </c>
      <c r="AG53" s="29">
        <v>475</v>
      </c>
      <c r="AH53" s="49">
        <v>535</v>
      </c>
      <c r="AI53" s="29">
        <v>470</v>
      </c>
    </row>
    <row r="54" spans="1:35">
      <c r="A54" s="7" t="s">
        <v>70</v>
      </c>
      <c r="B54" s="15" t="s">
        <v>48</v>
      </c>
      <c r="C54" s="41">
        <f>IF((ISERROR(C53/C51)),0,(C53/C51)*100)</f>
        <v>13.728963684676703</v>
      </c>
      <c r="D54" s="41">
        <f t="shared" ref="D54:AI54" si="161">IF((ISERROR(D53/D51)),0,(D53/D51)*100)</f>
        <v>12.616171003717472</v>
      </c>
      <c r="E54" s="41">
        <f t="shared" si="161"/>
        <v>11.866859623733719</v>
      </c>
      <c r="F54" s="41">
        <f t="shared" si="161"/>
        <v>13.814384049370995</v>
      </c>
      <c r="G54" s="21">
        <f t="shared" si="161"/>
        <v>12.326471996170417</v>
      </c>
      <c r="H54" s="41">
        <f t="shared" si="161"/>
        <v>13.793103448275861</v>
      </c>
      <c r="I54" s="21">
        <f t="shared" si="161"/>
        <v>12.296260786193672</v>
      </c>
      <c r="J54" s="41">
        <f t="shared" si="161"/>
        <v>13.727359389895138</v>
      </c>
      <c r="K54" s="21">
        <f t="shared" si="161"/>
        <v>12.221423436376707</v>
      </c>
      <c r="L54" s="51">
        <f t="shared" si="161"/>
        <v>13.702554308904272</v>
      </c>
      <c r="M54" s="31">
        <f t="shared" si="161"/>
        <v>12.306201550387597</v>
      </c>
      <c r="N54" s="51">
        <f t="shared" si="161"/>
        <v>13.671128107074571</v>
      </c>
      <c r="O54" s="31">
        <f t="shared" si="161"/>
        <v>12.269641125121241</v>
      </c>
      <c r="P54" s="51">
        <f t="shared" si="161"/>
        <v>13.636363636363635</v>
      </c>
      <c r="Q54" s="31">
        <f t="shared" si="161"/>
        <v>12.233009708737864</v>
      </c>
      <c r="R54" s="51">
        <f t="shared" si="161"/>
        <v>13.587347232207044</v>
      </c>
      <c r="S54" s="31">
        <f t="shared" si="161"/>
        <v>12.172011661807581</v>
      </c>
      <c r="T54" s="51">
        <f t="shared" si="161"/>
        <v>13.544668587896252</v>
      </c>
      <c r="U54" s="31">
        <f t="shared" si="161"/>
        <v>12.144073983937698</v>
      </c>
      <c r="V54" s="51">
        <f t="shared" si="161"/>
        <v>13.477737665463296</v>
      </c>
      <c r="W54" s="31">
        <f t="shared" si="161"/>
        <v>12.073170731707316</v>
      </c>
      <c r="X54" s="51">
        <f t="shared" si="161"/>
        <v>13.407282372799614</v>
      </c>
      <c r="Y54" s="31">
        <f t="shared" si="161"/>
        <v>12.017586712261846</v>
      </c>
      <c r="Z54" s="51">
        <f t="shared" si="161"/>
        <v>13.333333333333334</v>
      </c>
      <c r="AA54" s="31">
        <f t="shared" si="161"/>
        <v>11.973555337904015</v>
      </c>
      <c r="AB54" s="51">
        <f t="shared" si="161"/>
        <v>13.259133801112993</v>
      </c>
      <c r="AC54" s="31">
        <f t="shared" si="161"/>
        <v>11.887254901960784</v>
      </c>
      <c r="AD54" s="51">
        <f t="shared" si="161"/>
        <v>13.191076624636274</v>
      </c>
      <c r="AE54" s="31">
        <f t="shared" si="161"/>
        <v>11.808118081180812</v>
      </c>
      <c r="AF54" s="51">
        <f t="shared" si="161"/>
        <v>13.122721749696234</v>
      </c>
      <c r="AG54" s="31">
        <f t="shared" si="161"/>
        <v>11.713933415536374</v>
      </c>
      <c r="AH54" s="51">
        <f t="shared" si="161"/>
        <v>13.032886723507916</v>
      </c>
      <c r="AI54" s="31">
        <f t="shared" si="161"/>
        <v>11.590628853267571</v>
      </c>
    </row>
    <row r="55" spans="1:35">
      <c r="A55" s="7" t="s">
        <v>72</v>
      </c>
      <c r="B55" s="9" t="s">
        <v>63</v>
      </c>
      <c r="C55" s="39">
        <v>412178.2</v>
      </c>
      <c r="D55" s="39">
        <v>434998</v>
      </c>
      <c r="E55" s="39">
        <v>454521.4</v>
      </c>
      <c r="F55" s="39">
        <v>488926.5</v>
      </c>
      <c r="G55" s="12">
        <v>499215.4</v>
      </c>
      <c r="H55" s="39">
        <v>538811</v>
      </c>
      <c r="I55" s="12">
        <v>550638.5</v>
      </c>
      <c r="J55" s="39">
        <v>591194.6</v>
      </c>
      <c r="K55" s="12">
        <v>607555.9</v>
      </c>
      <c r="L55" s="49">
        <v>632600</v>
      </c>
      <c r="M55" s="29">
        <v>634000</v>
      </c>
      <c r="N55" s="49">
        <v>678100</v>
      </c>
      <c r="O55" s="29">
        <v>680000</v>
      </c>
      <c r="P55" s="49">
        <v>728300</v>
      </c>
      <c r="Q55" s="29">
        <v>730000</v>
      </c>
      <c r="R55" s="49">
        <v>784000</v>
      </c>
      <c r="S55" s="29">
        <v>786000</v>
      </c>
      <c r="T55" s="49">
        <v>844000</v>
      </c>
      <c r="U55" s="29">
        <v>846000</v>
      </c>
      <c r="V55" s="49">
        <v>909000</v>
      </c>
      <c r="W55" s="29">
        <v>911000</v>
      </c>
      <c r="X55" s="49">
        <v>980000</v>
      </c>
      <c r="Y55" s="29">
        <v>982000</v>
      </c>
      <c r="Z55" s="49">
        <v>1056000</v>
      </c>
      <c r="AA55" s="29">
        <v>1058000</v>
      </c>
      <c r="AB55" s="49">
        <v>1139000</v>
      </c>
      <c r="AC55" s="29">
        <v>1141000</v>
      </c>
      <c r="AD55" s="49">
        <v>1229000</v>
      </c>
      <c r="AE55" s="29">
        <v>1231000</v>
      </c>
      <c r="AF55" s="49">
        <v>1325500</v>
      </c>
      <c r="AG55" s="29">
        <v>1327000</v>
      </c>
      <c r="AH55" s="49">
        <v>1432000</v>
      </c>
      <c r="AI55" s="29">
        <v>1435000</v>
      </c>
    </row>
    <row r="58" spans="1:35">
      <c r="A58" s="54"/>
    </row>
    <row r="59" spans="1:35">
      <c r="K59" s="55"/>
      <c r="L59" s="55"/>
      <c r="S59" s="55"/>
      <c r="T59" s="55"/>
    </row>
    <row r="61" spans="1:35">
      <c r="T61" s="2" t="s">
        <v>81</v>
      </c>
    </row>
    <row r="67" spans="29:29">
      <c r="AC67" s="2" t="s">
        <v>81</v>
      </c>
    </row>
  </sheetData>
  <protectedRanges>
    <protectedRange sqref="D8:AI8" name="Диапазон3_2"/>
    <protectedRange sqref="D13:AI13" name="Диапазон3_3_1"/>
    <protectedRange sqref="D16:AI16 D20:AI20 D28:AI28 D24:AI24" name="Диапазон3_3_2"/>
    <protectedRange sqref="D32:AI32" name="Диапазон3_6"/>
    <protectedRange sqref="L34:AI34 D37:AI37" name="Диапазон3_8"/>
    <protectedRange sqref="D42:AI42" name="Диапазон3_9"/>
    <protectedRange sqref="C49:AI49" name="Диапазон3_10"/>
    <protectedRange sqref="C54:AI54" name="Диапазон3_11"/>
  </protectedRanges>
  <mergeCells count="25">
    <mergeCell ref="V4:W4"/>
    <mergeCell ref="A3:A5"/>
    <mergeCell ref="H4:I4"/>
    <mergeCell ref="J4:K4"/>
    <mergeCell ref="B3:B5"/>
    <mergeCell ref="C4:C5"/>
    <mergeCell ref="D4:D5"/>
    <mergeCell ref="E4:E5"/>
    <mergeCell ref="F4:G4"/>
    <mergeCell ref="S59:T59"/>
    <mergeCell ref="K59:L59"/>
    <mergeCell ref="P3:AI3"/>
    <mergeCell ref="A1:M1"/>
    <mergeCell ref="F3:O3"/>
    <mergeCell ref="X4:Y4"/>
    <mergeCell ref="Z4:AA4"/>
    <mergeCell ref="AB4:AC4"/>
    <mergeCell ref="AD4:AE4"/>
    <mergeCell ref="AF4:AG4"/>
    <mergeCell ref="AH4:AI4"/>
    <mergeCell ref="L4:M4"/>
    <mergeCell ref="N4:O4"/>
    <mergeCell ref="P4:Q4"/>
    <mergeCell ref="R4:S4"/>
    <mergeCell ref="T4:U4"/>
  </mergeCells>
  <conditionalFormatting sqref="C12:AI12">
    <cfRule type="cellIs" dxfId="0" priority="1" stopIfTrue="1" operator="lessThan">
      <formula>C68</formula>
    </cfRule>
  </conditionalFormatting>
  <dataValidations count="1">
    <dataValidation type="decimal" operator="greaterThanOrEqual" allowBlank="1" showErrorMessage="1" error="Возможен ввод только положительных числовых значений или 0." sqref="C12:AI12 D28:AI28 D20:AI20 D16:AI16 D13:AI13 D24:AI24">
      <formula1>0</formula1>
    </dataValidation>
  </dataValidations>
  <pageMargins left="0.43307086614173229" right="0.19685039370078741" top="0.15748031496062992" bottom="0.15748031496062992" header="0.15748031496062992" footer="0.15748031496062992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n309ktn</dc:creator>
  <cp:lastModifiedBy>Галина Ивановна</cp:lastModifiedBy>
  <cp:lastPrinted>2015-09-09T05:26:07Z</cp:lastPrinted>
  <dcterms:created xsi:type="dcterms:W3CDTF">2015-03-13T11:24:21Z</dcterms:created>
  <dcterms:modified xsi:type="dcterms:W3CDTF">2016-10-03T12:16:49Z</dcterms:modified>
</cp:coreProperties>
</file>